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0" windowWidth="20055" windowHeight="7935"/>
  </bookViews>
  <sheets>
    <sheet name="urban wts." sheetId="1" r:id="rId1"/>
  </sheets>
  <definedNames>
    <definedName name="_xlnm.Print_Area" localSheetId="0">'urban wts.'!$A$1:$H$153</definedName>
    <definedName name="_xlnm.Print_Titles" localSheetId="0">'urban wts.'!$2:$2</definedName>
  </definedNames>
  <calcPr calcId="124519"/>
</workbook>
</file>

<file path=xl/calcChain.xml><?xml version="1.0" encoding="utf-8"?>
<calcChain xmlns="http://schemas.openxmlformats.org/spreadsheetml/2006/main">
  <c r="S26" i="1"/>
  <c r="R26"/>
  <c r="M26"/>
  <c r="L26"/>
  <c r="N26" s="1"/>
  <c r="O26" s="1"/>
  <c r="J26"/>
  <c r="I26"/>
  <c r="C26"/>
  <c r="U25"/>
  <c r="T25"/>
  <c r="P25"/>
  <c r="N25"/>
  <c r="O25" s="1"/>
  <c r="Q25" s="1"/>
  <c r="D25"/>
  <c r="E25" s="1"/>
  <c r="F25" s="1"/>
  <c r="H25" s="1"/>
  <c r="U24"/>
  <c r="T24"/>
  <c r="N24"/>
  <c r="O24" s="1"/>
  <c r="Q24" s="1"/>
  <c r="D24"/>
  <c r="E24" s="1"/>
  <c r="F24" s="1"/>
  <c r="H24" s="1"/>
  <c r="K24" s="1"/>
  <c r="T23"/>
  <c r="U23" s="1"/>
  <c r="O23"/>
  <c r="Q23" s="1"/>
  <c r="N23"/>
  <c r="F23"/>
  <c r="H23" s="1"/>
  <c r="K23" s="1"/>
  <c r="E23"/>
  <c r="T22"/>
  <c r="U22" s="1"/>
  <c r="N22"/>
  <c r="O22" s="1"/>
  <c r="Q22" s="1"/>
  <c r="G22"/>
  <c r="E22"/>
  <c r="F22" s="1"/>
  <c r="T21"/>
  <c r="U21" s="1"/>
  <c r="N21"/>
  <c r="O21" s="1"/>
  <c r="Q21" s="1"/>
  <c r="E21"/>
  <c r="F21" s="1"/>
  <c r="H21" s="1"/>
  <c r="T20"/>
  <c r="U20" s="1"/>
  <c r="N20"/>
  <c r="O20" s="1"/>
  <c r="Q20" s="1"/>
  <c r="E20"/>
  <c r="F20" s="1"/>
  <c r="H20" s="1"/>
  <c r="D20"/>
  <c r="T19"/>
  <c r="U19" s="1"/>
  <c r="P19"/>
  <c r="N19"/>
  <c r="O19" s="1"/>
  <c r="G19"/>
  <c r="F19"/>
  <c r="H19" s="1"/>
  <c r="K19" s="1"/>
  <c r="E19"/>
  <c r="T18"/>
  <c r="U18" s="1"/>
  <c r="P18"/>
  <c r="N18"/>
  <c r="O18" s="1"/>
  <c r="G18"/>
  <c r="F18"/>
  <c r="H18" s="1"/>
  <c r="K18" s="1"/>
  <c r="E18"/>
  <c r="T17"/>
  <c r="U17" s="1"/>
  <c r="N17"/>
  <c r="O17" s="1"/>
  <c r="Q17" s="1"/>
  <c r="G17"/>
  <c r="E17"/>
  <c r="F17" s="1"/>
  <c r="T16"/>
  <c r="U16" s="1"/>
  <c r="N16"/>
  <c r="O16" s="1"/>
  <c r="Q16" s="1"/>
  <c r="E16"/>
  <c r="F16" s="1"/>
  <c r="H16" s="1"/>
  <c r="T15"/>
  <c r="U15" s="1"/>
  <c r="P15"/>
  <c r="O15"/>
  <c r="Q15" s="1"/>
  <c r="N15"/>
  <c r="F15"/>
  <c r="H15" s="1"/>
  <c r="E15"/>
  <c r="T14"/>
  <c r="U14" s="1"/>
  <c r="N14"/>
  <c r="O14" s="1"/>
  <c r="Q14" s="1"/>
  <c r="G14"/>
  <c r="E14"/>
  <c r="F14" s="1"/>
  <c r="T13"/>
  <c r="U13" s="1"/>
  <c r="N13"/>
  <c r="O13" s="1"/>
  <c r="Q13" s="1"/>
  <c r="G13"/>
  <c r="D13"/>
  <c r="E13" s="1"/>
  <c r="F13" s="1"/>
  <c r="U12"/>
  <c r="T12"/>
  <c r="N12"/>
  <c r="O12" s="1"/>
  <c r="Q12" s="1"/>
  <c r="D12"/>
  <c r="E12" s="1"/>
  <c r="F12" s="1"/>
  <c r="H12" s="1"/>
  <c r="K12" s="1"/>
  <c r="T11"/>
  <c r="U11" s="1"/>
  <c r="O11"/>
  <c r="Q11" s="1"/>
  <c r="N11"/>
  <c r="D11"/>
  <c r="E11" s="1"/>
  <c r="F11" s="1"/>
  <c r="H11" s="1"/>
  <c r="K11" s="1"/>
  <c r="T10"/>
  <c r="U10" s="1"/>
  <c r="N10"/>
  <c r="O10" s="1"/>
  <c r="Q10" s="1"/>
  <c r="E10"/>
  <c r="F10" s="1"/>
  <c r="H10" s="1"/>
  <c r="T9"/>
  <c r="U9" s="1"/>
  <c r="N9"/>
  <c r="O9" s="1"/>
  <c r="Q9" s="1"/>
  <c r="E9"/>
  <c r="F9" s="1"/>
  <c r="H9" s="1"/>
  <c r="T8"/>
  <c r="U8" s="1"/>
  <c r="P8"/>
  <c r="O8"/>
  <c r="Q8" s="1"/>
  <c r="N8"/>
  <c r="F8"/>
  <c r="H8" s="1"/>
  <c r="E8"/>
  <c r="T7"/>
  <c r="U7" s="1"/>
  <c r="P7"/>
  <c r="N7"/>
  <c r="O7" s="1"/>
  <c r="G7"/>
  <c r="F7"/>
  <c r="H7" s="1"/>
  <c r="K7" s="1"/>
  <c r="E7"/>
  <c r="T6"/>
  <c r="U6" s="1"/>
  <c r="P6"/>
  <c r="N6"/>
  <c r="O6" s="1"/>
  <c r="G6"/>
  <c r="D6"/>
  <c r="D26" s="1"/>
  <c r="K8" l="1"/>
  <c r="K9"/>
  <c r="K10"/>
  <c r="V14"/>
  <c r="K15"/>
  <c r="K16"/>
  <c r="V17"/>
  <c r="K20"/>
  <c r="K21"/>
  <c r="V22"/>
  <c r="V25"/>
  <c r="H13"/>
  <c r="K13" s="1"/>
  <c r="K25"/>
  <c r="Q6"/>
  <c r="Q7"/>
  <c r="V8"/>
  <c r="V9"/>
  <c r="V10"/>
  <c r="V11"/>
  <c r="V13"/>
  <c r="H14"/>
  <c r="K14" s="1"/>
  <c r="V15"/>
  <c r="V16"/>
  <c r="H17"/>
  <c r="K17" s="1"/>
  <c r="Q18"/>
  <c r="Q19"/>
  <c r="V20"/>
  <c r="V21"/>
  <c r="H22"/>
  <c r="K22" s="1"/>
  <c r="V23"/>
  <c r="E26"/>
  <c r="F26" s="1"/>
  <c r="V6"/>
  <c r="V7"/>
  <c r="V12"/>
  <c r="V18"/>
  <c r="V19"/>
  <c r="V24"/>
  <c r="T26"/>
  <c r="E6"/>
  <c r="F6" s="1"/>
  <c r="H6" s="1"/>
  <c r="K6" s="1"/>
</calcChain>
</file>

<file path=xl/sharedStrings.xml><?xml version="1.0" encoding="utf-8"?>
<sst xmlns="http://schemas.openxmlformats.org/spreadsheetml/2006/main" count="51" uniqueCount="44">
  <si>
    <t>Distribution of sample blocks/chiwogs and households under each Dzongkhag</t>
  </si>
  <si>
    <t>for the Labour Force Survey 2010</t>
  </si>
  <si>
    <t>Sl No.</t>
  </si>
  <si>
    <t>Name of Dzongkhag</t>
  </si>
  <si>
    <t>Urban</t>
  </si>
  <si>
    <t>Rural</t>
  </si>
  <si>
    <t>Number of sample household (n1)</t>
  </si>
  <si>
    <t>Total households</t>
  </si>
  <si>
    <t>f</t>
  </si>
  <si>
    <t>1/f</t>
  </si>
  <si>
    <t>n0</t>
  </si>
  <si>
    <r>
      <t>w</t>
    </r>
    <r>
      <rPr>
        <vertAlign val="subscript"/>
        <sz val="11"/>
        <rFont val="Tahoma"/>
        <family val="2"/>
      </rPr>
      <t>u</t>
    </r>
    <r>
      <rPr>
        <sz val="11"/>
        <rFont val="Tahoma"/>
        <family val="2"/>
      </rPr>
      <t>=1/r*f</t>
    </r>
  </si>
  <si>
    <t>Projected pop, 2009</t>
  </si>
  <si>
    <t>Population 2005 (PHCB)</t>
  </si>
  <si>
    <t>Final weight, Urban</t>
  </si>
  <si>
    <r>
      <t>w</t>
    </r>
    <r>
      <rPr>
        <vertAlign val="subscript"/>
        <sz val="11"/>
        <rFont val="Tahoma"/>
        <family val="2"/>
      </rPr>
      <t>r</t>
    </r>
    <r>
      <rPr>
        <sz val="11"/>
        <rFont val="Tahoma"/>
        <family val="2"/>
      </rPr>
      <t>=1/r*f</t>
    </r>
  </si>
  <si>
    <t>Total PHCB 2005</t>
  </si>
  <si>
    <t>Final weight, Rural</t>
  </si>
  <si>
    <t>Bumthang</t>
  </si>
  <si>
    <t>Chukha</t>
  </si>
  <si>
    <t>Dagana</t>
  </si>
  <si>
    <t>Gasa</t>
  </si>
  <si>
    <t>Haa</t>
  </si>
  <si>
    <t>Lhuntse</t>
  </si>
  <si>
    <t>Monggar</t>
  </si>
  <si>
    <t>Paro</t>
  </si>
  <si>
    <t>Pema Gatshel</t>
  </si>
  <si>
    <t>Punakha</t>
  </si>
  <si>
    <t>Samdrup Jongkhar</t>
  </si>
  <si>
    <t>Samtse</t>
  </si>
  <si>
    <t>Sarpang</t>
  </si>
  <si>
    <t>Thimphu</t>
  </si>
  <si>
    <t>Trashigang</t>
  </si>
  <si>
    <t>Trashiyangtse</t>
  </si>
  <si>
    <t>Trongsa</t>
  </si>
  <si>
    <t>Tsirang</t>
  </si>
  <si>
    <t>Wangdue Phodrang</t>
  </si>
  <si>
    <t>Zhemgang</t>
  </si>
  <si>
    <t>Total</t>
  </si>
  <si>
    <t>Note:  Some blocks/chiwogs are selected twice and thrice etc. and will have to be adjusted in</t>
  </si>
  <si>
    <t xml:space="preserve">            selection of households within the selected blocks/chiwogs</t>
  </si>
  <si>
    <t>r = N/n, where</t>
  </si>
  <si>
    <t>N = Total sample household</t>
  </si>
  <si>
    <t>n= No. of actual household responded</t>
  </si>
</sst>
</file>

<file path=xl/styles.xml><?xml version="1.0" encoding="utf-8"?>
<styleSheet xmlns="http://schemas.openxmlformats.org/spreadsheetml/2006/main">
  <numFmts count="1">
    <numFmt numFmtId="164" formatCode="0.0000"/>
  </numFmts>
  <fonts count="11">
    <font>
      <sz val="10"/>
      <name val="Arial"/>
    </font>
    <font>
      <b/>
      <sz val="11"/>
      <name val="Tahoma"/>
      <family val="2"/>
    </font>
    <font>
      <sz val="12"/>
      <name val="Tahoma"/>
      <family val="2"/>
    </font>
    <font>
      <sz val="11"/>
      <name val="Tahoma"/>
      <family val="2"/>
    </font>
    <font>
      <vertAlign val="subscript"/>
      <sz val="11"/>
      <name val="Tahoma"/>
      <family val="2"/>
    </font>
    <font>
      <sz val="10"/>
      <name val="Arial"/>
      <family val="2"/>
    </font>
    <font>
      <b/>
      <sz val="10"/>
      <name val="Arial"/>
      <family val="2"/>
    </font>
    <font>
      <b/>
      <sz val="10"/>
      <name val="Tahoma"/>
      <family val="2"/>
    </font>
    <font>
      <sz val="10"/>
      <name val="Tahoma"/>
      <family val="2"/>
    </font>
    <font>
      <b/>
      <sz val="12"/>
      <name val="Tahoma"/>
      <family val="2"/>
    </font>
    <font>
      <sz val="12"/>
      <name val="Arial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5" fillId="0" borderId="0"/>
  </cellStyleXfs>
  <cellXfs count="54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5" xfId="0" applyBorder="1" applyAlignment="1">
      <alignment vertical="center" wrapText="1"/>
    </xf>
    <xf numFmtId="0" fontId="3" fillId="0" borderId="5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3" fillId="0" borderId="5" xfId="0" applyFont="1" applyBorder="1" applyAlignment="1">
      <alignment horizontal="center"/>
    </xf>
    <xf numFmtId="0" fontId="3" fillId="0" borderId="5" xfId="0" applyFont="1" applyBorder="1"/>
    <xf numFmtId="164" fontId="3" fillId="0" borderId="5" xfId="0" applyNumberFormat="1" applyFont="1" applyBorder="1" applyAlignment="1">
      <alignment horizontal="center"/>
    </xf>
    <xf numFmtId="1" fontId="3" fillId="0" borderId="5" xfId="0" applyNumberFormat="1" applyFont="1" applyBorder="1" applyAlignment="1">
      <alignment horizontal="center"/>
    </xf>
    <xf numFmtId="1" fontId="0" fillId="0" borderId="0" xfId="0" applyNumberFormat="1"/>
    <xf numFmtId="164" fontId="0" fillId="0" borderId="5" xfId="0" applyNumberFormat="1" applyBorder="1"/>
    <xf numFmtId="0" fontId="3" fillId="0" borderId="5" xfId="0" quotePrefix="1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1" fontId="3" fillId="0" borderId="0" xfId="0" applyNumberFormat="1" applyFont="1" applyBorder="1" applyAlignment="1">
      <alignment horizontal="center"/>
    </xf>
    <xf numFmtId="0" fontId="1" fillId="0" borderId="5" xfId="0" applyFont="1" applyBorder="1"/>
    <xf numFmtId="0" fontId="1" fillId="0" borderId="5" xfId="0" applyFont="1" applyBorder="1" applyAlignment="1">
      <alignment horizontal="center"/>
    </xf>
    <xf numFmtId="164" fontId="1" fillId="0" borderId="5" xfId="0" applyNumberFormat="1" applyFont="1" applyBorder="1" applyAlignment="1">
      <alignment horizontal="center"/>
    </xf>
    <xf numFmtId="1" fontId="1" fillId="0" borderId="5" xfId="0" applyNumberFormat="1" applyFont="1" applyBorder="1" applyAlignment="1">
      <alignment horizontal="center"/>
    </xf>
    <xf numFmtId="1" fontId="6" fillId="0" borderId="0" xfId="0" applyNumberFormat="1" applyFont="1"/>
    <xf numFmtId="0" fontId="6" fillId="0" borderId="0" xfId="0" applyFont="1"/>
    <xf numFmtId="0" fontId="0" fillId="0" borderId="5" xfId="0" applyBorder="1"/>
    <xf numFmtId="0" fontId="7" fillId="0" borderId="0" xfId="0" applyFont="1" applyBorder="1"/>
    <xf numFmtId="0" fontId="7" fillId="0" borderId="0" xfId="0" applyFont="1" applyBorder="1" applyAlignment="1">
      <alignment horizontal="center"/>
    </xf>
    <xf numFmtId="1" fontId="7" fillId="0" borderId="0" xfId="0" applyNumberFormat="1" applyFont="1" applyBorder="1" applyAlignment="1">
      <alignment horizontal="center"/>
    </xf>
    <xf numFmtId="0" fontId="3" fillId="0" borderId="0" xfId="0" applyFont="1" applyAlignment="1">
      <alignment horizont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8" fillId="0" borderId="0" xfId="0" applyFont="1"/>
    <xf numFmtId="0" fontId="5" fillId="0" borderId="0" xfId="0" applyFont="1"/>
    <xf numFmtId="0" fontId="2" fillId="2" borderId="0" xfId="0" applyFont="1" applyFill="1" applyBorder="1"/>
    <xf numFmtId="0" fontId="2" fillId="2" borderId="0" xfId="0" quotePrefix="1" applyFont="1" applyFill="1" applyBorder="1" applyAlignment="1">
      <alignment horizontal="center"/>
    </xf>
    <xf numFmtId="0" fontId="2" fillId="0" borderId="0" xfId="0" applyFont="1" applyBorder="1"/>
    <xf numFmtId="0" fontId="2" fillId="2" borderId="0" xfId="0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9" fillId="0" borderId="0" xfId="0" applyFont="1" applyBorder="1"/>
    <xf numFmtId="0" fontId="2" fillId="0" borderId="0" xfId="0" applyFont="1" applyFill="1" applyBorder="1"/>
    <xf numFmtId="0" fontId="2" fillId="0" borderId="0" xfId="0" quotePrefix="1" applyFont="1" applyBorder="1" applyAlignment="1">
      <alignment horizontal="center"/>
    </xf>
    <xf numFmtId="0" fontId="0" fillId="0" borderId="0" xfId="0" applyBorder="1"/>
    <xf numFmtId="0" fontId="10" fillId="0" borderId="0" xfId="0" applyFont="1" applyBorder="1"/>
    <xf numFmtId="0" fontId="3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vertical="center" wrapText="1"/>
    </xf>
    <xf numFmtId="0" fontId="0" fillId="0" borderId="5" xfId="0" applyBorder="1" applyAlignment="1">
      <alignment horizontal="center" vertical="center" wrapText="1"/>
    </xf>
    <xf numFmtId="0" fontId="6" fillId="0" borderId="5" xfId="0" applyFont="1" applyBorder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157"/>
  <sheetViews>
    <sheetView tabSelected="1" workbookViewId="0">
      <pane xSplit="6" ySplit="10" topLeftCell="Q16" activePane="bottomRight" state="frozen"/>
      <selection pane="topRight" activeCell="G1" sqref="G1"/>
      <selection pane="bottomLeft" activeCell="A11" sqref="A11"/>
      <selection pane="bottomRight" activeCell="X20" sqref="X20"/>
    </sheetView>
  </sheetViews>
  <sheetFormatPr defaultRowHeight="12.75"/>
  <cols>
    <col min="1" max="1" width="7.5703125" customWidth="1"/>
    <col min="2" max="2" width="20.42578125" bestFit="1" customWidth="1"/>
    <col min="3" max="7" width="11.28515625" customWidth="1"/>
    <col min="8" max="11" width="14" customWidth="1"/>
    <col min="12" max="14" width="11.7109375" customWidth="1"/>
    <col min="15" max="15" width="10.5703125" bestFit="1" customWidth="1"/>
    <col min="17" max="17" width="12.5703125" customWidth="1"/>
    <col min="19" max="19" width="9.7109375" customWidth="1"/>
  </cols>
  <sheetData>
    <row r="1" spans="1:22" ht="14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 ht="14.25">
      <c r="A2" s="1" t="s">
        <v>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 ht="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22" ht="14.25">
      <c r="A4" s="45" t="s">
        <v>2</v>
      </c>
      <c r="B4" s="45" t="s">
        <v>3</v>
      </c>
      <c r="C4" s="47" t="s">
        <v>4</v>
      </c>
      <c r="D4" s="48"/>
      <c r="E4" s="48"/>
      <c r="F4" s="48"/>
      <c r="G4" s="48"/>
      <c r="H4" s="49"/>
      <c r="I4" s="3"/>
      <c r="J4" s="3"/>
      <c r="K4" s="3"/>
      <c r="L4" s="50" t="s">
        <v>5</v>
      </c>
      <c r="M4" s="50"/>
      <c r="N4" s="50"/>
      <c r="O4" s="50"/>
      <c r="P4" s="50"/>
      <c r="Q4" s="50"/>
    </row>
    <row r="5" spans="1:22" s="10" customFormat="1" ht="57">
      <c r="A5" s="46"/>
      <c r="B5" s="46"/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5" t="s">
        <v>11</v>
      </c>
      <c r="I5" s="6" t="s">
        <v>12</v>
      </c>
      <c r="J5" s="7" t="s">
        <v>13</v>
      </c>
      <c r="K5" s="8" t="s">
        <v>14</v>
      </c>
      <c r="L5" s="4" t="s">
        <v>6</v>
      </c>
      <c r="M5" s="4" t="s">
        <v>7</v>
      </c>
      <c r="N5" s="4" t="s">
        <v>8</v>
      </c>
      <c r="O5" s="9" t="s">
        <v>9</v>
      </c>
      <c r="P5" s="9" t="s">
        <v>10</v>
      </c>
      <c r="Q5" s="9" t="s">
        <v>15</v>
      </c>
      <c r="R5" s="51" t="s">
        <v>12</v>
      </c>
      <c r="S5" s="52" t="s">
        <v>13</v>
      </c>
      <c r="T5" s="51" t="s">
        <v>16</v>
      </c>
      <c r="U5" s="8"/>
      <c r="V5" s="51" t="s">
        <v>17</v>
      </c>
    </row>
    <row r="6" spans="1:22" ht="14.25">
      <c r="A6" s="11">
        <v>1</v>
      </c>
      <c r="B6" s="12" t="s">
        <v>18</v>
      </c>
      <c r="C6" s="11">
        <v>240</v>
      </c>
      <c r="D6" s="11">
        <f>47+331+65+111+186</f>
        <v>740</v>
      </c>
      <c r="E6" s="13">
        <f>C6/D6</f>
        <v>0.32432432432432434</v>
      </c>
      <c r="F6" s="13">
        <f>1/E6</f>
        <v>3.083333333333333</v>
      </c>
      <c r="G6" s="14">
        <f>C6-1</f>
        <v>239</v>
      </c>
      <c r="H6" s="13">
        <f>C6/G6*F6</f>
        <v>3.0962343096234304</v>
      </c>
      <c r="I6" s="15"/>
      <c r="J6">
        <v>4203</v>
      </c>
      <c r="K6" s="16">
        <f>H6*U6</f>
        <v>3.3152531178246414</v>
      </c>
      <c r="L6" s="11">
        <v>90</v>
      </c>
      <c r="M6" s="11">
        <v>2130</v>
      </c>
      <c r="N6" s="13">
        <f>L6/M6</f>
        <v>4.2253521126760563E-2</v>
      </c>
      <c r="O6" s="13">
        <f>1/N6</f>
        <v>23.666666666666668</v>
      </c>
      <c r="P6" s="11">
        <f>L6-1</f>
        <v>89</v>
      </c>
      <c r="Q6" s="13">
        <f>+L6/P6*O6</f>
        <v>23.932584269662922</v>
      </c>
      <c r="R6" s="26">
        <v>17256</v>
      </c>
      <c r="S6" s="26">
        <v>11913</v>
      </c>
      <c r="T6" s="26">
        <f>S6+J6</f>
        <v>16116</v>
      </c>
      <c r="U6" s="26">
        <f>R6/T6</f>
        <v>1.0707371556217424</v>
      </c>
      <c r="V6" s="26">
        <f>U6*Q6</f>
        <v>25.625507207576533</v>
      </c>
    </row>
    <row r="7" spans="1:22" ht="14.25">
      <c r="A7" s="11">
        <v>2</v>
      </c>
      <c r="B7" s="12" t="s">
        <v>19</v>
      </c>
      <c r="C7" s="11">
        <v>1410</v>
      </c>
      <c r="D7" s="11">
        <v>6280</v>
      </c>
      <c r="E7" s="13">
        <f t="shared" ref="E7:E26" si="0">C7/D7</f>
        <v>0.22452229299363058</v>
      </c>
      <c r="F7" s="13">
        <f t="shared" ref="F7:F26" si="1">1/E7</f>
        <v>4.4539007092198579</v>
      </c>
      <c r="G7" s="14">
        <f>C7-18</f>
        <v>1392</v>
      </c>
      <c r="H7" s="13">
        <f t="shared" ref="H7:H25" si="2">C7/G7*F7</f>
        <v>4.5114942528735629</v>
      </c>
      <c r="I7" s="15"/>
      <c r="J7">
        <v>32926</v>
      </c>
      <c r="K7" s="16">
        <f t="shared" ref="K7:K25" si="3">H7*U7</f>
        <v>4.8483992305539729</v>
      </c>
      <c r="L7" s="11">
        <v>240</v>
      </c>
      <c r="M7" s="11">
        <v>7799</v>
      </c>
      <c r="N7" s="13">
        <f t="shared" ref="N7:N26" si="4">L7/M7</f>
        <v>3.0773176048211309E-2</v>
      </c>
      <c r="O7" s="13">
        <f t="shared" ref="O7:O26" si="5">1/N7</f>
        <v>32.49583333333333</v>
      </c>
      <c r="P7" s="11">
        <f>L7-10</f>
        <v>230</v>
      </c>
      <c r="Q7" s="13">
        <f t="shared" ref="Q7:Q25" si="6">+L7/P7*O7</f>
        <v>33.908695652173911</v>
      </c>
      <c r="R7" s="26">
        <v>79942</v>
      </c>
      <c r="S7" s="26">
        <v>41461</v>
      </c>
      <c r="T7" s="26">
        <f t="shared" ref="T7:T25" si="7">S7+J7</f>
        <v>74387</v>
      </c>
      <c r="U7" s="26">
        <f t="shared" ref="U7:U25" si="8">R7/T7</f>
        <v>1.0746770268998616</v>
      </c>
      <c r="V7" s="26">
        <f t="shared" ref="V7:V25" si="9">U7*Q7</f>
        <v>36.440896229530523</v>
      </c>
    </row>
    <row r="8" spans="1:22" ht="14.25">
      <c r="A8" s="11">
        <v>3</v>
      </c>
      <c r="B8" s="12" t="s">
        <v>20</v>
      </c>
      <c r="C8" s="11">
        <v>150</v>
      </c>
      <c r="D8" s="11">
        <v>307</v>
      </c>
      <c r="E8" s="13">
        <f t="shared" si="0"/>
        <v>0.48859934853420195</v>
      </c>
      <c r="F8" s="13">
        <f t="shared" si="1"/>
        <v>2.0466666666666669</v>
      </c>
      <c r="G8" s="11">
        <v>140</v>
      </c>
      <c r="H8" s="13">
        <f t="shared" si="2"/>
        <v>2.1928571428571431</v>
      </c>
      <c r="I8" s="15"/>
      <c r="J8">
        <v>1958</v>
      </c>
      <c r="K8" s="16">
        <f t="shared" si="3"/>
        <v>2.9577457390595359</v>
      </c>
      <c r="L8" s="11">
        <v>120</v>
      </c>
      <c r="M8" s="11">
        <v>3183</v>
      </c>
      <c r="N8" s="13">
        <f t="shared" si="4"/>
        <v>3.7700282752120638E-2</v>
      </c>
      <c r="O8" s="13">
        <f t="shared" si="5"/>
        <v>26.525000000000002</v>
      </c>
      <c r="P8" s="11">
        <f>L8-1</f>
        <v>119</v>
      </c>
      <c r="Q8" s="13">
        <f t="shared" si="6"/>
        <v>26.747899159663866</v>
      </c>
      <c r="R8" s="26">
        <v>24578</v>
      </c>
      <c r="S8" s="26">
        <v>16264</v>
      </c>
      <c r="T8" s="26">
        <f t="shared" si="7"/>
        <v>18222</v>
      </c>
      <c r="U8" s="26">
        <f t="shared" si="8"/>
        <v>1.3488091318186808</v>
      </c>
      <c r="V8" s="26">
        <f t="shared" si="9"/>
        <v>36.07781064351984</v>
      </c>
    </row>
    <row r="9" spans="1:22" ht="14.25">
      <c r="A9" s="11">
        <v>4</v>
      </c>
      <c r="B9" s="12" t="s">
        <v>21</v>
      </c>
      <c r="C9" s="17">
        <v>45</v>
      </c>
      <c r="D9" s="17">
        <v>84</v>
      </c>
      <c r="E9" s="13">
        <f t="shared" si="0"/>
        <v>0.5357142857142857</v>
      </c>
      <c r="F9" s="13">
        <f t="shared" si="1"/>
        <v>1.8666666666666667</v>
      </c>
      <c r="G9" s="17">
        <v>80</v>
      </c>
      <c r="H9" s="13">
        <f t="shared" si="2"/>
        <v>1.05</v>
      </c>
      <c r="I9" s="15"/>
      <c r="J9">
        <v>402</v>
      </c>
      <c r="K9" s="16">
        <f t="shared" si="3"/>
        <v>1.1275032092426187</v>
      </c>
      <c r="L9" s="11">
        <v>75</v>
      </c>
      <c r="M9" s="11">
        <v>643</v>
      </c>
      <c r="N9" s="13">
        <f t="shared" si="4"/>
        <v>0.1166407465007776</v>
      </c>
      <c r="O9" s="13">
        <f t="shared" si="5"/>
        <v>8.5733333333333341</v>
      </c>
      <c r="P9" s="11">
        <v>50</v>
      </c>
      <c r="Q9" s="13">
        <f t="shared" si="6"/>
        <v>12.860000000000001</v>
      </c>
      <c r="R9" s="26">
        <v>3346</v>
      </c>
      <c r="S9" s="26">
        <v>2714</v>
      </c>
      <c r="T9" s="26">
        <f t="shared" si="7"/>
        <v>3116</v>
      </c>
      <c r="U9" s="26">
        <f t="shared" si="8"/>
        <v>1.0738125802310654</v>
      </c>
      <c r="V9" s="26">
        <f t="shared" si="9"/>
        <v>13.809229781771503</v>
      </c>
    </row>
    <row r="10" spans="1:22" ht="14.25">
      <c r="A10" s="11">
        <v>5</v>
      </c>
      <c r="B10" s="12" t="s">
        <v>22</v>
      </c>
      <c r="C10" s="11">
        <v>150</v>
      </c>
      <c r="D10" s="11">
        <v>424</v>
      </c>
      <c r="E10" s="13">
        <f t="shared" si="0"/>
        <v>0.35377358490566035</v>
      </c>
      <c r="F10" s="13">
        <f t="shared" si="1"/>
        <v>2.8266666666666667</v>
      </c>
      <c r="G10" s="11">
        <v>90</v>
      </c>
      <c r="H10" s="13">
        <f t="shared" si="2"/>
        <v>4.7111111111111112</v>
      </c>
      <c r="I10" s="15"/>
      <c r="J10">
        <v>2495</v>
      </c>
      <c r="K10" s="16">
        <f t="shared" si="3"/>
        <v>5.0140491452991451</v>
      </c>
      <c r="L10" s="17">
        <v>90</v>
      </c>
      <c r="M10" s="17">
        <v>1947</v>
      </c>
      <c r="N10" s="13">
        <f t="shared" si="4"/>
        <v>4.6224961479198766E-2</v>
      </c>
      <c r="O10" s="13">
        <f t="shared" si="5"/>
        <v>21.633333333333333</v>
      </c>
      <c r="P10" s="17">
        <v>50</v>
      </c>
      <c r="Q10" s="13">
        <f t="shared" si="6"/>
        <v>38.94</v>
      </c>
      <c r="R10" s="26">
        <v>12397</v>
      </c>
      <c r="S10" s="26">
        <v>9153</v>
      </c>
      <c r="T10" s="26">
        <f t="shared" si="7"/>
        <v>11648</v>
      </c>
      <c r="U10" s="26">
        <f t="shared" si="8"/>
        <v>1.0643028846153846</v>
      </c>
      <c r="V10" s="26">
        <f t="shared" si="9"/>
        <v>41.44395432692307</v>
      </c>
    </row>
    <row r="11" spans="1:22" ht="14.25">
      <c r="A11" s="11">
        <v>6</v>
      </c>
      <c r="B11" s="12" t="s">
        <v>23</v>
      </c>
      <c r="C11" s="11">
        <v>75</v>
      </c>
      <c r="D11" s="11">
        <f>74+162</f>
        <v>236</v>
      </c>
      <c r="E11" s="13">
        <f t="shared" si="0"/>
        <v>0.31779661016949151</v>
      </c>
      <c r="F11" s="13">
        <f t="shared" si="1"/>
        <v>3.1466666666666669</v>
      </c>
      <c r="G11" s="11">
        <v>110</v>
      </c>
      <c r="H11" s="13">
        <f t="shared" si="2"/>
        <v>2.1454545454545455</v>
      </c>
      <c r="I11" s="15"/>
      <c r="J11">
        <v>1476</v>
      </c>
      <c r="K11" s="16">
        <f t="shared" si="3"/>
        <v>2.2717151377365736</v>
      </c>
      <c r="L11" s="11">
        <v>105</v>
      </c>
      <c r="M11" s="11">
        <v>2765</v>
      </c>
      <c r="N11" s="13">
        <f t="shared" si="4"/>
        <v>3.7974683544303799E-2</v>
      </c>
      <c r="O11" s="13">
        <f t="shared" si="5"/>
        <v>26.333333333333332</v>
      </c>
      <c r="P11" s="11">
        <v>70</v>
      </c>
      <c r="Q11" s="13">
        <f t="shared" si="6"/>
        <v>39.5</v>
      </c>
      <c r="R11" s="26">
        <v>16301</v>
      </c>
      <c r="S11" s="26">
        <v>13919</v>
      </c>
      <c r="T11" s="26">
        <f t="shared" si="7"/>
        <v>15395</v>
      </c>
      <c r="U11" s="26">
        <f t="shared" si="8"/>
        <v>1.0588502760636571</v>
      </c>
      <c r="V11" s="26">
        <f t="shared" si="9"/>
        <v>41.824585904514457</v>
      </c>
    </row>
    <row r="12" spans="1:22" ht="14.25">
      <c r="A12" s="11">
        <v>7</v>
      </c>
      <c r="B12" s="12" t="s">
        <v>24</v>
      </c>
      <c r="C12" s="11">
        <v>315</v>
      </c>
      <c r="D12" s="11">
        <f>73+361+177+623</f>
        <v>1234</v>
      </c>
      <c r="E12" s="13">
        <f t="shared" si="0"/>
        <v>0.25526742301458671</v>
      </c>
      <c r="F12" s="13">
        <f t="shared" si="1"/>
        <v>3.9174603174603173</v>
      </c>
      <c r="G12" s="11">
        <v>210</v>
      </c>
      <c r="H12" s="13">
        <f t="shared" si="2"/>
        <v>5.8761904761904757</v>
      </c>
      <c r="I12" s="15"/>
      <c r="J12">
        <v>7153</v>
      </c>
      <c r="K12" s="16">
        <f t="shared" si="3"/>
        <v>6.3284490056509792</v>
      </c>
      <c r="L12" s="11">
        <v>195</v>
      </c>
      <c r="M12" s="11">
        <v>6114</v>
      </c>
      <c r="N12" s="13">
        <f t="shared" si="4"/>
        <v>3.1894013738959767E-2</v>
      </c>
      <c r="O12" s="13">
        <f t="shared" si="5"/>
        <v>31.353846153846153</v>
      </c>
      <c r="P12" s="11">
        <v>210</v>
      </c>
      <c r="Q12" s="13">
        <f t="shared" si="6"/>
        <v>29.114285714285714</v>
      </c>
      <c r="R12" s="26">
        <v>39922</v>
      </c>
      <c r="S12" s="26">
        <v>29916</v>
      </c>
      <c r="T12" s="26">
        <f t="shared" si="7"/>
        <v>37069</v>
      </c>
      <c r="U12" s="26">
        <f t="shared" si="8"/>
        <v>1.0769645795678329</v>
      </c>
      <c r="V12" s="26">
        <f t="shared" si="9"/>
        <v>31.355054473703476</v>
      </c>
    </row>
    <row r="13" spans="1:22" ht="14.25">
      <c r="A13" s="11">
        <v>8</v>
      </c>
      <c r="B13" s="12" t="s">
        <v>25</v>
      </c>
      <c r="C13" s="11">
        <v>195</v>
      </c>
      <c r="D13" s="11">
        <f>113+453</f>
        <v>566</v>
      </c>
      <c r="E13" s="13">
        <f t="shared" si="0"/>
        <v>0.34452296819787986</v>
      </c>
      <c r="F13" s="13">
        <f t="shared" si="1"/>
        <v>2.9025641025641025</v>
      </c>
      <c r="G13" s="14">
        <f>C13-5</f>
        <v>190</v>
      </c>
      <c r="H13" s="13">
        <f t="shared" si="2"/>
        <v>2.9789473684210526</v>
      </c>
      <c r="I13" s="15"/>
      <c r="J13">
        <v>2932</v>
      </c>
      <c r="K13" s="16">
        <f t="shared" si="3"/>
        <v>3.1984866236075735</v>
      </c>
      <c r="L13" s="11">
        <v>210</v>
      </c>
      <c r="M13" s="11">
        <v>6300</v>
      </c>
      <c r="N13" s="13">
        <f t="shared" si="4"/>
        <v>3.3333333333333333E-2</v>
      </c>
      <c r="O13" s="13">
        <f t="shared" si="5"/>
        <v>30</v>
      </c>
      <c r="P13" s="11">
        <v>110</v>
      </c>
      <c r="Q13" s="13">
        <f t="shared" si="6"/>
        <v>57.272727272727273</v>
      </c>
      <c r="R13" s="26">
        <v>39118</v>
      </c>
      <c r="S13" s="26">
        <v>33501</v>
      </c>
      <c r="T13" s="26">
        <f t="shared" si="7"/>
        <v>36433</v>
      </c>
      <c r="U13" s="26">
        <f t="shared" si="8"/>
        <v>1.0736969231191502</v>
      </c>
      <c r="V13" s="26">
        <f t="shared" si="9"/>
        <v>61.493551051369515</v>
      </c>
    </row>
    <row r="14" spans="1:22" ht="14.25">
      <c r="A14" s="18">
        <v>9</v>
      </c>
      <c r="B14" s="12" t="s">
        <v>26</v>
      </c>
      <c r="C14" s="11">
        <v>195</v>
      </c>
      <c r="D14" s="11">
        <v>541</v>
      </c>
      <c r="E14" s="13">
        <f t="shared" si="0"/>
        <v>0.36044362292051757</v>
      </c>
      <c r="F14" s="13">
        <f t="shared" si="1"/>
        <v>2.7743589743589743</v>
      </c>
      <c r="G14" s="14">
        <f>C14-1</f>
        <v>194</v>
      </c>
      <c r="H14" s="13">
        <f t="shared" si="2"/>
        <v>2.7886597938144329</v>
      </c>
      <c r="I14" s="15"/>
      <c r="J14">
        <v>2287</v>
      </c>
      <c r="K14" s="16">
        <f t="shared" si="3"/>
        <v>4.7224577783594386</v>
      </c>
      <c r="L14" s="11">
        <v>150</v>
      </c>
      <c r="M14" s="11">
        <v>4375</v>
      </c>
      <c r="N14" s="13">
        <f t="shared" si="4"/>
        <v>3.4285714285714287E-2</v>
      </c>
      <c r="O14" s="13">
        <f t="shared" si="5"/>
        <v>29.166666666666664</v>
      </c>
      <c r="P14" s="11">
        <v>150</v>
      </c>
      <c r="Q14" s="13">
        <f t="shared" si="6"/>
        <v>29.166666666666664</v>
      </c>
      <c r="R14" s="26">
        <v>23478</v>
      </c>
      <c r="S14" s="26">
        <v>11577</v>
      </c>
      <c r="T14" s="26">
        <f t="shared" si="7"/>
        <v>13864</v>
      </c>
      <c r="U14" s="26">
        <f t="shared" si="8"/>
        <v>1.6934506635891518</v>
      </c>
      <c r="V14" s="26">
        <f t="shared" si="9"/>
        <v>49.392311021350253</v>
      </c>
    </row>
    <row r="15" spans="1:22" ht="14.25">
      <c r="A15" s="11">
        <v>10</v>
      </c>
      <c r="B15" s="12" t="s">
        <v>27</v>
      </c>
      <c r="C15" s="11">
        <v>120</v>
      </c>
      <c r="D15" s="11">
        <v>328</v>
      </c>
      <c r="E15" s="13">
        <f t="shared" si="0"/>
        <v>0.36585365853658536</v>
      </c>
      <c r="F15" s="13">
        <f t="shared" si="1"/>
        <v>2.7333333333333334</v>
      </c>
      <c r="G15" s="11">
        <v>110</v>
      </c>
      <c r="H15" s="13">
        <f t="shared" si="2"/>
        <v>2.9818181818181815</v>
      </c>
      <c r="I15" s="15"/>
      <c r="J15">
        <v>2292</v>
      </c>
      <c r="K15" s="16">
        <f t="shared" si="3"/>
        <v>4.2425474046134495</v>
      </c>
      <c r="L15" s="11">
        <v>135</v>
      </c>
      <c r="M15" s="11">
        <v>4192</v>
      </c>
      <c r="N15" s="13">
        <f t="shared" si="4"/>
        <v>3.2204198473282444E-2</v>
      </c>
      <c r="O15" s="13">
        <f t="shared" si="5"/>
        <v>31.05185185185185</v>
      </c>
      <c r="P15" s="11">
        <f>L15-3</f>
        <v>132</v>
      </c>
      <c r="Q15" s="13">
        <f t="shared" si="6"/>
        <v>31.757575757575754</v>
      </c>
      <c r="R15" s="26">
        <v>25205</v>
      </c>
      <c r="S15" s="26">
        <v>15423</v>
      </c>
      <c r="T15" s="26">
        <f t="shared" si="7"/>
        <v>17715</v>
      </c>
      <c r="U15" s="26">
        <f t="shared" si="8"/>
        <v>1.4228055320349986</v>
      </c>
      <c r="V15" s="26">
        <f t="shared" si="9"/>
        <v>45.184854471899342</v>
      </c>
    </row>
    <row r="16" spans="1:22" ht="14.25">
      <c r="A16" s="11">
        <v>11</v>
      </c>
      <c r="B16" s="12" t="s">
        <v>28</v>
      </c>
      <c r="C16" s="11">
        <v>465</v>
      </c>
      <c r="D16" s="11">
        <v>2017</v>
      </c>
      <c r="E16" s="13">
        <f t="shared" si="0"/>
        <v>0.23054040654437283</v>
      </c>
      <c r="F16" s="13">
        <f t="shared" si="1"/>
        <v>4.3376344086021508</v>
      </c>
      <c r="G16" s="11">
        <v>210</v>
      </c>
      <c r="H16" s="13">
        <f t="shared" si="2"/>
        <v>9.6047619047619062</v>
      </c>
      <c r="I16" s="15"/>
      <c r="J16">
        <v>10964</v>
      </c>
      <c r="K16" s="16">
        <f t="shared" si="3"/>
        <v>8.7988569807943708</v>
      </c>
      <c r="L16" s="11">
        <v>165</v>
      </c>
      <c r="M16" s="11">
        <v>4934</v>
      </c>
      <c r="N16" s="13">
        <f t="shared" si="4"/>
        <v>3.3441426834211592E-2</v>
      </c>
      <c r="O16" s="13">
        <f t="shared" si="5"/>
        <v>29.903030303030302</v>
      </c>
      <c r="P16" s="11">
        <v>90</v>
      </c>
      <c r="Q16" s="13">
        <f t="shared" si="6"/>
        <v>54.822222222222216</v>
      </c>
      <c r="R16" s="26">
        <v>36608</v>
      </c>
      <c r="S16" s="26">
        <v>28997</v>
      </c>
      <c r="T16" s="26">
        <f t="shared" si="7"/>
        <v>39961</v>
      </c>
      <c r="U16" s="26">
        <f t="shared" si="8"/>
        <v>0.91609319086108953</v>
      </c>
      <c r="V16" s="26">
        <f t="shared" si="9"/>
        <v>50.22226448565128</v>
      </c>
    </row>
    <row r="17" spans="1:22" ht="14.25">
      <c r="A17" s="11">
        <v>12</v>
      </c>
      <c r="B17" s="12" t="s">
        <v>29</v>
      </c>
      <c r="C17" s="11">
        <v>510</v>
      </c>
      <c r="D17" s="11">
        <v>2216</v>
      </c>
      <c r="E17" s="13">
        <f t="shared" si="0"/>
        <v>0.23014440433212996</v>
      </c>
      <c r="F17" s="13">
        <f t="shared" si="1"/>
        <v>4.3450980392156859</v>
      </c>
      <c r="G17" s="19">
        <f>C17-1</f>
        <v>509</v>
      </c>
      <c r="H17" s="13">
        <f t="shared" si="2"/>
        <v>4.3536345776031427</v>
      </c>
      <c r="I17" s="15"/>
      <c r="J17">
        <v>10139</v>
      </c>
      <c r="K17" s="16">
        <f t="shared" si="3"/>
        <v>4.6588960769379115</v>
      </c>
      <c r="L17" s="11">
        <v>285</v>
      </c>
      <c r="M17" s="11">
        <v>9228</v>
      </c>
      <c r="N17" s="13">
        <f t="shared" si="4"/>
        <v>3.0884265279583874E-2</v>
      </c>
      <c r="O17" s="13">
        <f t="shared" si="5"/>
        <v>32.378947368421052</v>
      </c>
      <c r="P17" s="11">
        <v>170</v>
      </c>
      <c r="Q17" s="13">
        <f t="shared" si="6"/>
        <v>54.28235294117647</v>
      </c>
      <c r="R17" s="26">
        <v>64314</v>
      </c>
      <c r="S17" s="26">
        <v>49961</v>
      </c>
      <c r="T17" s="26">
        <f t="shared" si="7"/>
        <v>60100</v>
      </c>
      <c r="U17" s="26">
        <f t="shared" si="8"/>
        <v>1.070116472545757</v>
      </c>
      <c r="V17" s="26">
        <f t="shared" si="9"/>
        <v>58.088440050895564</v>
      </c>
    </row>
    <row r="18" spans="1:22" ht="14.25">
      <c r="A18" s="11">
        <v>13</v>
      </c>
      <c r="B18" s="12" t="s">
        <v>30</v>
      </c>
      <c r="C18" s="11">
        <v>555</v>
      </c>
      <c r="D18" s="11">
        <v>2526</v>
      </c>
      <c r="E18" s="13">
        <f t="shared" si="0"/>
        <v>0.21971496437054633</v>
      </c>
      <c r="F18" s="13">
        <f t="shared" si="1"/>
        <v>4.551351351351351</v>
      </c>
      <c r="G18" s="19">
        <f>C18-2</f>
        <v>553</v>
      </c>
      <c r="H18" s="13">
        <f t="shared" si="2"/>
        <v>4.5678119349005426</v>
      </c>
      <c r="I18" s="15"/>
      <c r="J18">
        <v>12596</v>
      </c>
      <c r="K18" s="16">
        <f t="shared" si="3"/>
        <v>4.44545099520177</v>
      </c>
      <c r="L18" s="17">
        <v>165</v>
      </c>
      <c r="M18" s="17">
        <v>5591</v>
      </c>
      <c r="N18" s="13">
        <f t="shared" si="4"/>
        <v>2.9511715256662494E-2</v>
      </c>
      <c r="O18" s="13">
        <f t="shared" si="5"/>
        <v>33.884848484848483</v>
      </c>
      <c r="P18" s="11">
        <f>L18-1</f>
        <v>164</v>
      </c>
      <c r="Q18" s="13">
        <f t="shared" si="6"/>
        <v>34.091463414634141</v>
      </c>
      <c r="R18" s="26">
        <v>40436</v>
      </c>
      <c r="S18" s="26">
        <v>28953</v>
      </c>
      <c r="T18" s="26">
        <f t="shared" si="7"/>
        <v>41549</v>
      </c>
      <c r="U18" s="26">
        <f t="shared" si="8"/>
        <v>0.97321235168114761</v>
      </c>
      <c r="V18" s="26">
        <f t="shared" si="9"/>
        <v>33.178233282007902</v>
      </c>
    </row>
    <row r="19" spans="1:22" ht="14.25">
      <c r="A19" s="11">
        <v>14</v>
      </c>
      <c r="B19" s="12" t="s">
        <v>31</v>
      </c>
      <c r="C19" s="11">
        <v>3210</v>
      </c>
      <c r="D19" s="11">
        <v>15685</v>
      </c>
      <c r="E19" s="13">
        <f t="shared" si="0"/>
        <v>0.20465412814791201</v>
      </c>
      <c r="F19" s="13">
        <f t="shared" si="1"/>
        <v>4.8862928348909662</v>
      </c>
      <c r="G19" s="19">
        <f>C19-11</f>
        <v>3199</v>
      </c>
      <c r="H19" s="13">
        <f t="shared" si="2"/>
        <v>4.9030947170990933</v>
      </c>
      <c r="I19" s="15"/>
      <c r="J19">
        <v>79185</v>
      </c>
      <c r="K19" s="16">
        <f t="shared" si="3"/>
        <v>5.062496474896875</v>
      </c>
      <c r="L19" s="11">
        <v>120</v>
      </c>
      <c r="M19" s="11">
        <v>3039</v>
      </c>
      <c r="N19" s="13">
        <f t="shared" si="4"/>
        <v>3.9486673247778874E-2</v>
      </c>
      <c r="O19" s="13">
        <f t="shared" si="5"/>
        <v>25.324999999999999</v>
      </c>
      <c r="P19" s="11">
        <f>L19-10</f>
        <v>110</v>
      </c>
      <c r="Q19" s="13">
        <f t="shared" si="6"/>
        <v>27.627272727272725</v>
      </c>
      <c r="R19" s="26">
        <v>101884</v>
      </c>
      <c r="S19" s="26">
        <v>19491</v>
      </c>
      <c r="T19" s="26">
        <f t="shared" si="7"/>
        <v>98676</v>
      </c>
      <c r="U19" s="26">
        <f t="shared" si="8"/>
        <v>1.0325104382017918</v>
      </c>
      <c r="V19" s="26">
        <f t="shared" si="9"/>
        <v>28.525447469956774</v>
      </c>
    </row>
    <row r="20" spans="1:22" ht="14.25">
      <c r="A20" s="11">
        <v>15</v>
      </c>
      <c r="B20" s="12" t="s">
        <v>32</v>
      </c>
      <c r="C20" s="11">
        <v>270</v>
      </c>
      <c r="D20" s="11">
        <f>278+174+128+33+434+79</f>
        <v>1126</v>
      </c>
      <c r="E20" s="13">
        <f t="shared" si="0"/>
        <v>0.23978685612788633</v>
      </c>
      <c r="F20" s="13">
        <f t="shared" si="1"/>
        <v>4.1703703703703701</v>
      </c>
      <c r="G20" s="11">
        <v>190</v>
      </c>
      <c r="H20" s="13">
        <f t="shared" si="2"/>
        <v>5.9263157894736835</v>
      </c>
      <c r="I20" s="15"/>
      <c r="J20">
        <v>6816</v>
      </c>
      <c r="K20" s="16">
        <f t="shared" si="3"/>
        <v>6.0013016367727312</v>
      </c>
      <c r="L20" s="11">
        <v>270</v>
      </c>
      <c r="M20" s="11">
        <v>9121</v>
      </c>
      <c r="N20" s="13">
        <f t="shared" si="4"/>
        <v>2.9602017322661989E-2</v>
      </c>
      <c r="O20" s="13">
        <f t="shared" si="5"/>
        <v>33.781481481481478</v>
      </c>
      <c r="P20" s="11">
        <v>240</v>
      </c>
      <c r="Q20" s="13">
        <f t="shared" si="6"/>
        <v>38.004166666666663</v>
      </c>
      <c r="R20" s="26">
        <v>51781</v>
      </c>
      <c r="S20" s="26">
        <v>44318</v>
      </c>
      <c r="T20" s="26">
        <f t="shared" si="7"/>
        <v>51134</v>
      </c>
      <c r="U20" s="26">
        <f t="shared" si="8"/>
        <v>1.0126530292955764</v>
      </c>
      <c r="V20" s="26">
        <f t="shared" si="9"/>
        <v>38.485034500853963</v>
      </c>
    </row>
    <row r="21" spans="1:22" ht="14.25">
      <c r="A21" s="11">
        <v>16</v>
      </c>
      <c r="B21" s="12" t="s">
        <v>33</v>
      </c>
      <c r="C21" s="11">
        <v>195</v>
      </c>
      <c r="D21" s="11">
        <v>541</v>
      </c>
      <c r="E21" s="13">
        <f t="shared" si="0"/>
        <v>0.36044362292051757</v>
      </c>
      <c r="F21" s="13">
        <f t="shared" si="1"/>
        <v>2.7743589743589743</v>
      </c>
      <c r="G21" s="11">
        <v>140</v>
      </c>
      <c r="H21" s="13">
        <f t="shared" si="2"/>
        <v>3.8642857142857139</v>
      </c>
      <c r="I21" s="15"/>
      <c r="J21">
        <v>3018</v>
      </c>
      <c r="K21" s="16">
        <f t="shared" si="3"/>
        <v>4.1374432275728781</v>
      </c>
      <c r="L21" s="11">
        <v>120</v>
      </c>
      <c r="M21" s="11">
        <v>3223</v>
      </c>
      <c r="N21" s="13">
        <f t="shared" si="4"/>
        <v>3.7232392181197643E-2</v>
      </c>
      <c r="O21" s="13">
        <f t="shared" si="5"/>
        <v>26.858333333333331</v>
      </c>
      <c r="P21" s="11">
        <v>70</v>
      </c>
      <c r="Q21" s="13">
        <f t="shared" si="6"/>
        <v>46.042857142857137</v>
      </c>
      <c r="R21" s="26">
        <v>18994</v>
      </c>
      <c r="S21" s="26">
        <v>14722</v>
      </c>
      <c r="T21" s="26">
        <f t="shared" si="7"/>
        <v>17740</v>
      </c>
      <c r="U21" s="26">
        <f t="shared" si="8"/>
        <v>1.0706877113866968</v>
      </c>
      <c r="V21" s="26">
        <f t="shared" si="9"/>
        <v>49.297521339990332</v>
      </c>
    </row>
    <row r="22" spans="1:22" ht="14.25">
      <c r="A22" s="11">
        <v>17</v>
      </c>
      <c r="B22" s="12" t="s">
        <v>34</v>
      </c>
      <c r="C22" s="11">
        <v>195</v>
      </c>
      <c r="D22" s="11">
        <v>528</v>
      </c>
      <c r="E22" s="13">
        <f t="shared" si="0"/>
        <v>0.36931818181818182</v>
      </c>
      <c r="F22" s="13">
        <f t="shared" si="1"/>
        <v>2.7076923076923078</v>
      </c>
      <c r="G22" s="19">
        <f>C22-2</f>
        <v>193</v>
      </c>
      <c r="H22" s="13">
        <f t="shared" si="2"/>
        <v>2.735751295336788</v>
      </c>
      <c r="I22" s="15"/>
      <c r="J22">
        <v>2695</v>
      </c>
      <c r="K22" s="16">
        <f t="shared" si="3"/>
        <v>2.9455350409885916</v>
      </c>
      <c r="L22" s="11">
        <v>90</v>
      </c>
      <c r="M22" s="11">
        <v>2191</v>
      </c>
      <c r="N22" s="13">
        <f t="shared" si="4"/>
        <v>4.1077133728890915E-2</v>
      </c>
      <c r="O22" s="13">
        <f t="shared" si="5"/>
        <v>24.344444444444445</v>
      </c>
      <c r="P22" s="11">
        <v>50</v>
      </c>
      <c r="Q22" s="13">
        <f t="shared" si="6"/>
        <v>43.82</v>
      </c>
      <c r="R22" s="26">
        <v>14448</v>
      </c>
      <c r="S22" s="26">
        <v>10724</v>
      </c>
      <c r="T22" s="26">
        <f t="shared" si="7"/>
        <v>13419</v>
      </c>
      <c r="U22" s="26">
        <f t="shared" si="8"/>
        <v>1.0766823161189358</v>
      </c>
      <c r="V22" s="26">
        <f t="shared" si="9"/>
        <v>47.180219092331768</v>
      </c>
    </row>
    <row r="23" spans="1:22" ht="14.25">
      <c r="A23" s="11">
        <v>18</v>
      </c>
      <c r="B23" s="12" t="s">
        <v>35</v>
      </c>
      <c r="C23" s="11">
        <v>150</v>
      </c>
      <c r="D23" s="11">
        <v>373</v>
      </c>
      <c r="E23" s="13">
        <f t="shared" si="0"/>
        <v>0.40214477211796246</v>
      </c>
      <c r="F23" s="13">
        <f t="shared" si="1"/>
        <v>2.4866666666666668</v>
      </c>
      <c r="G23" s="11">
        <v>150</v>
      </c>
      <c r="H23" s="13">
        <f t="shared" si="2"/>
        <v>2.4866666666666668</v>
      </c>
      <c r="I23" s="15"/>
      <c r="J23">
        <v>1666</v>
      </c>
      <c r="K23" s="16">
        <f t="shared" si="3"/>
        <v>2.6553129408403424</v>
      </c>
      <c r="L23" s="11">
        <v>120</v>
      </c>
      <c r="M23" s="11">
        <v>3278</v>
      </c>
      <c r="N23" s="13">
        <f t="shared" si="4"/>
        <v>3.6607687614399025E-2</v>
      </c>
      <c r="O23" s="13">
        <f t="shared" si="5"/>
        <v>27.316666666666666</v>
      </c>
      <c r="P23" s="11">
        <v>60</v>
      </c>
      <c r="Q23" s="13">
        <f t="shared" si="6"/>
        <v>54.633333333333333</v>
      </c>
      <c r="R23" s="26">
        <v>19933</v>
      </c>
      <c r="S23" s="26">
        <v>17001</v>
      </c>
      <c r="T23" s="26">
        <f t="shared" si="7"/>
        <v>18667</v>
      </c>
      <c r="U23" s="26">
        <f t="shared" si="8"/>
        <v>1.0678202174961162</v>
      </c>
      <c r="V23" s="26">
        <f t="shared" si="9"/>
        <v>58.338577882537813</v>
      </c>
    </row>
    <row r="24" spans="1:22" ht="14.25">
      <c r="A24" s="11">
        <v>19</v>
      </c>
      <c r="B24" s="12" t="s">
        <v>36</v>
      </c>
      <c r="C24" s="11">
        <v>360</v>
      </c>
      <c r="D24" s="11">
        <f>66+98+1290</f>
        <v>1454</v>
      </c>
      <c r="E24" s="13">
        <f t="shared" si="0"/>
        <v>0.24759284731774414</v>
      </c>
      <c r="F24" s="13">
        <f t="shared" si="1"/>
        <v>4.0388888888888888</v>
      </c>
      <c r="G24" s="11">
        <v>170</v>
      </c>
      <c r="H24" s="13">
        <f t="shared" si="2"/>
        <v>8.552941176470588</v>
      </c>
      <c r="I24" s="15"/>
      <c r="J24">
        <v>7522</v>
      </c>
      <c r="K24" s="16">
        <f t="shared" si="3"/>
        <v>9.2487690229456163</v>
      </c>
      <c r="L24" s="11">
        <v>150</v>
      </c>
      <c r="M24" s="11">
        <v>4801</v>
      </c>
      <c r="N24" s="13">
        <f t="shared" si="4"/>
        <v>3.1243490939387629E-2</v>
      </c>
      <c r="O24" s="13">
        <f t="shared" si="5"/>
        <v>32.006666666666668</v>
      </c>
      <c r="P24" s="11">
        <v>90</v>
      </c>
      <c r="Q24" s="13">
        <f t="shared" si="6"/>
        <v>53.344444444444449</v>
      </c>
      <c r="R24" s="26">
        <v>33668</v>
      </c>
      <c r="S24" s="26">
        <v>23613</v>
      </c>
      <c r="T24" s="26">
        <f t="shared" si="7"/>
        <v>31135</v>
      </c>
      <c r="U24" s="26">
        <f t="shared" si="8"/>
        <v>1.0813553878272042</v>
      </c>
      <c r="V24" s="26">
        <f t="shared" si="9"/>
        <v>57.684302410648975</v>
      </c>
    </row>
    <row r="25" spans="1:22" ht="14.25">
      <c r="A25" s="11">
        <v>20</v>
      </c>
      <c r="B25" s="12" t="s">
        <v>37</v>
      </c>
      <c r="C25" s="11">
        <v>195</v>
      </c>
      <c r="D25" s="11">
        <f>63+125+363</f>
        <v>551</v>
      </c>
      <c r="E25" s="13">
        <f t="shared" si="0"/>
        <v>0.35390199637023595</v>
      </c>
      <c r="F25" s="13">
        <f t="shared" si="1"/>
        <v>2.8256410256410254</v>
      </c>
      <c r="G25" s="11">
        <v>110</v>
      </c>
      <c r="H25" s="13">
        <f t="shared" si="2"/>
        <v>5.0090909090909088</v>
      </c>
      <c r="I25" s="15"/>
      <c r="J25">
        <v>3386</v>
      </c>
      <c r="K25" s="16">
        <f t="shared" si="3"/>
        <v>5.3211511444125739</v>
      </c>
      <c r="L25" s="11">
        <v>105</v>
      </c>
      <c r="M25" s="11">
        <v>2873</v>
      </c>
      <c r="N25" s="13">
        <f t="shared" si="4"/>
        <v>3.6547163243995824E-2</v>
      </c>
      <c r="O25" s="13">
        <f t="shared" si="5"/>
        <v>27.361904761904761</v>
      </c>
      <c r="P25" s="11">
        <f>L25-3</f>
        <v>102</v>
      </c>
      <c r="Q25" s="13">
        <f t="shared" si="6"/>
        <v>28.166666666666661</v>
      </c>
      <c r="R25" s="26">
        <v>19797</v>
      </c>
      <c r="S25" s="26">
        <v>15250</v>
      </c>
      <c r="T25" s="26">
        <f t="shared" si="7"/>
        <v>18636</v>
      </c>
      <c r="U25" s="26">
        <f t="shared" si="8"/>
        <v>1.062298776561494</v>
      </c>
      <c r="V25" s="26">
        <f t="shared" si="9"/>
        <v>29.921415539815406</v>
      </c>
    </row>
    <row r="26" spans="1:22" ht="14.25">
      <c r="A26" s="20"/>
      <c r="B26" s="20" t="s">
        <v>38</v>
      </c>
      <c r="C26" s="21">
        <f>SUM(C6:C25)</f>
        <v>9000</v>
      </c>
      <c r="D26" s="21">
        <f>SUM(D6:D25)</f>
        <v>37757</v>
      </c>
      <c r="E26" s="22">
        <f t="shared" si="0"/>
        <v>0.23836639563524645</v>
      </c>
      <c r="F26" s="22">
        <f t="shared" si="1"/>
        <v>4.1952222222222222</v>
      </c>
      <c r="G26" s="23"/>
      <c r="H26" s="21"/>
      <c r="I26" s="24">
        <f>SUM(I6:I25)</f>
        <v>0</v>
      </c>
      <c r="J26" s="25">
        <f>SUM(J6:J25)</f>
        <v>196111</v>
      </c>
      <c r="K26" s="26"/>
      <c r="L26" s="21">
        <f>SUM(L6:L25)</f>
        <v>3000</v>
      </c>
      <c r="M26" s="21">
        <f>SUM(M6:M25)</f>
        <v>87727</v>
      </c>
      <c r="N26" s="22">
        <f t="shared" si="4"/>
        <v>3.4196997503619181E-2</v>
      </c>
      <c r="O26" s="22">
        <f t="shared" si="5"/>
        <v>29.242333333333335</v>
      </c>
      <c r="P26" s="11"/>
      <c r="Q26" s="11"/>
      <c r="R26" s="53">
        <f>SUM(R6:R25)</f>
        <v>683406</v>
      </c>
      <c r="S26" s="53">
        <f>SUM(S6:S25)</f>
        <v>438871</v>
      </c>
      <c r="T26" s="53">
        <f>SUM(T6:T25)</f>
        <v>634982</v>
      </c>
      <c r="U26" s="26"/>
      <c r="V26" s="26"/>
    </row>
    <row r="27" spans="1:22" ht="14.25">
      <c r="A27" s="27" t="s">
        <v>39</v>
      </c>
      <c r="B27" s="27"/>
      <c r="C27" s="28"/>
      <c r="D27" s="28"/>
      <c r="E27" s="28"/>
      <c r="F27" s="28"/>
      <c r="G27" s="29"/>
      <c r="H27" s="28"/>
      <c r="I27" s="28"/>
      <c r="J27" s="29"/>
      <c r="K27" s="28"/>
      <c r="L27" s="28"/>
      <c r="M27" s="28"/>
      <c r="N27" s="28"/>
      <c r="O27" s="30"/>
      <c r="P27" s="30"/>
      <c r="Q27" s="30"/>
    </row>
    <row r="28" spans="1:22" ht="14.25">
      <c r="A28" s="31" t="s">
        <v>40</v>
      </c>
      <c r="B28" s="31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0"/>
      <c r="P28" s="30"/>
      <c r="Q28" s="30"/>
    </row>
    <row r="29" spans="1:22" ht="15">
      <c r="A29" s="33"/>
      <c r="B29" s="33"/>
      <c r="C29" s="33"/>
      <c r="D29" s="33"/>
      <c r="E29" s="33"/>
      <c r="F29" s="33"/>
      <c r="G29" s="33"/>
      <c r="H29" s="33"/>
      <c r="I29" s="33"/>
      <c r="J29" s="33"/>
      <c r="K29" s="33"/>
      <c r="L29" s="33"/>
      <c r="M29" s="33"/>
      <c r="N29" s="33"/>
      <c r="O29" s="2"/>
      <c r="P29" s="2"/>
      <c r="Q29" s="2"/>
    </row>
    <row r="30" spans="1:22" ht="15">
      <c r="A30" s="34" t="s">
        <v>41</v>
      </c>
      <c r="B30" s="35"/>
      <c r="C30" s="36"/>
      <c r="D30" s="36"/>
      <c r="E30" s="36"/>
      <c r="F30" s="36"/>
      <c r="G30" s="36"/>
      <c r="H30" s="36"/>
      <c r="I30" s="36"/>
      <c r="J30" s="36"/>
      <c r="K30" s="36"/>
    </row>
    <row r="31" spans="1:22" ht="15">
      <c r="A31" s="37" t="s">
        <v>42</v>
      </c>
      <c r="B31" s="35"/>
      <c r="C31" s="38"/>
      <c r="D31" s="38"/>
      <c r="E31" s="38"/>
      <c r="F31" s="38"/>
      <c r="G31" s="38"/>
      <c r="H31" s="38"/>
      <c r="I31" s="38"/>
      <c r="J31" s="38"/>
      <c r="K31" s="38"/>
    </row>
    <row r="32" spans="1:22" ht="15">
      <c r="A32" s="37" t="s">
        <v>43</v>
      </c>
      <c r="B32" s="35"/>
      <c r="C32" s="36"/>
      <c r="D32" s="36"/>
      <c r="E32" s="36"/>
      <c r="F32" s="36"/>
      <c r="G32" s="36"/>
      <c r="H32" s="36"/>
      <c r="I32" s="36"/>
      <c r="J32" s="36"/>
      <c r="K32" s="36"/>
    </row>
    <row r="33" spans="1:11" ht="15">
      <c r="A33" s="37"/>
      <c r="B33" s="35"/>
      <c r="C33" s="38"/>
      <c r="D33" s="38"/>
      <c r="E33" s="38"/>
      <c r="F33" s="38"/>
      <c r="G33" s="38"/>
      <c r="H33" s="38"/>
      <c r="I33" s="38"/>
      <c r="J33" s="38"/>
      <c r="K33" s="38"/>
    </row>
    <row r="34" spans="1:11" ht="15">
      <c r="A34" s="39"/>
      <c r="B34" s="40"/>
      <c r="C34" s="37"/>
      <c r="D34" s="37"/>
      <c r="E34" s="37"/>
      <c r="F34" s="37"/>
      <c r="G34" s="37"/>
      <c r="H34" s="37"/>
      <c r="I34" s="37"/>
      <c r="J34" s="37"/>
      <c r="K34" s="37"/>
    </row>
    <row r="35" spans="1:11" ht="15">
      <c r="A35" s="37"/>
      <c r="B35" s="35"/>
      <c r="C35" s="36"/>
      <c r="D35" s="36"/>
      <c r="E35" s="36"/>
      <c r="F35" s="36"/>
      <c r="G35" s="36"/>
      <c r="H35" s="36"/>
      <c r="I35" s="36"/>
      <c r="J35" s="36"/>
      <c r="K35" s="36"/>
    </row>
    <row r="36" spans="1:11" ht="15">
      <c r="A36" s="37"/>
      <c r="B36" s="35"/>
      <c r="C36" s="36"/>
      <c r="D36" s="36"/>
      <c r="E36" s="36"/>
      <c r="F36" s="36"/>
      <c r="G36" s="36"/>
      <c r="H36" s="36"/>
      <c r="I36" s="36"/>
      <c r="J36" s="36"/>
      <c r="K36" s="36"/>
    </row>
    <row r="37" spans="1:11" ht="15">
      <c r="A37" s="37"/>
      <c r="B37" s="35"/>
      <c r="C37" s="38"/>
      <c r="D37" s="38"/>
      <c r="E37" s="38"/>
      <c r="F37" s="38"/>
      <c r="G37" s="38"/>
      <c r="H37" s="38"/>
      <c r="I37" s="38"/>
      <c r="J37" s="38"/>
      <c r="K37" s="38"/>
    </row>
    <row r="38" spans="1:11" ht="15">
      <c r="A38" s="37"/>
      <c r="B38" s="35"/>
      <c r="C38" s="36"/>
      <c r="D38" s="36"/>
      <c r="E38" s="36"/>
      <c r="F38" s="36"/>
      <c r="G38" s="36"/>
      <c r="H38" s="36"/>
      <c r="I38" s="36"/>
      <c r="J38" s="36"/>
      <c r="K38" s="36"/>
    </row>
    <row r="39" spans="1:11" ht="15">
      <c r="A39" s="39"/>
      <c r="B39" s="40"/>
      <c r="C39" s="37"/>
      <c r="D39" s="37"/>
      <c r="E39" s="37"/>
      <c r="F39" s="37"/>
      <c r="G39" s="37"/>
      <c r="H39" s="37"/>
      <c r="I39" s="37"/>
      <c r="J39" s="37"/>
      <c r="K39" s="37"/>
    </row>
    <row r="40" spans="1:11" ht="15">
      <c r="A40" s="37"/>
      <c r="B40" s="35"/>
      <c r="C40" s="38"/>
      <c r="D40" s="38"/>
      <c r="E40" s="38"/>
      <c r="F40" s="38"/>
      <c r="G40" s="38"/>
      <c r="H40" s="38"/>
      <c r="I40" s="38"/>
      <c r="J40" s="38"/>
      <c r="K40" s="38"/>
    </row>
    <row r="41" spans="1:11" ht="15">
      <c r="A41" s="37"/>
      <c r="B41" s="35"/>
      <c r="C41" s="36"/>
      <c r="D41" s="36"/>
      <c r="E41" s="36"/>
      <c r="F41" s="36"/>
      <c r="G41" s="36"/>
      <c r="H41" s="36"/>
      <c r="I41" s="36"/>
      <c r="J41" s="36"/>
      <c r="K41" s="36"/>
    </row>
    <row r="42" spans="1:11" ht="15">
      <c r="A42" s="37"/>
      <c r="B42" s="35"/>
      <c r="C42" s="36"/>
      <c r="D42" s="36"/>
      <c r="E42" s="36"/>
      <c r="F42" s="36"/>
      <c r="G42" s="36"/>
      <c r="H42" s="36"/>
      <c r="I42" s="36"/>
      <c r="J42" s="36"/>
      <c r="K42" s="36"/>
    </row>
    <row r="43" spans="1:11" ht="15">
      <c r="A43" s="37"/>
      <c r="B43" s="35"/>
      <c r="C43" s="36"/>
      <c r="D43" s="36"/>
      <c r="E43" s="36"/>
      <c r="F43" s="36"/>
      <c r="G43" s="36"/>
      <c r="H43" s="36"/>
      <c r="I43" s="36"/>
      <c r="J43" s="36"/>
      <c r="K43" s="36"/>
    </row>
    <row r="44" spans="1:11" ht="15">
      <c r="A44" s="37"/>
      <c r="B44" s="35"/>
      <c r="C44" s="36"/>
      <c r="D44" s="36"/>
      <c r="E44" s="36"/>
      <c r="F44" s="36"/>
      <c r="G44" s="36"/>
      <c r="H44" s="36"/>
      <c r="I44" s="36"/>
      <c r="J44" s="36"/>
      <c r="K44" s="36"/>
    </row>
    <row r="45" spans="1:11" ht="15">
      <c r="A45" s="37"/>
      <c r="B45" s="35"/>
      <c r="C45" s="36"/>
      <c r="D45" s="36"/>
      <c r="E45" s="36"/>
      <c r="F45" s="36"/>
      <c r="G45" s="36"/>
      <c r="H45" s="36"/>
      <c r="I45" s="36"/>
      <c r="J45" s="36"/>
      <c r="K45" s="36"/>
    </row>
    <row r="46" spans="1:11" ht="15">
      <c r="A46" s="37"/>
      <c r="B46" s="35"/>
      <c r="C46" s="38"/>
      <c r="D46" s="38"/>
      <c r="E46" s="38"/>
      <c r="F46" s="38"/>
      <c r="G46" s="38"/>
      <c r="H46" s="38"/>
      <c r="I46" s="38"/>
      <c r="J46" s="38"/>
      <c r="K46" s="38"/>
    </row>
    <row r="47" spans="1:11" ht="15">
      <c r="A47" s="37"/>
      <c r="B47" s="41"/>
      <c r="C47" s="37"/>
      <c r="D47" s="37"/>
      <c r="E47" s="37"/>
      <c r="F47" s="37"/>
      <c r="G47" s="37"/>
      <c r="H47" s="37"/>
      <c r="I47" s="37"/>
      <c r="J47" s="37"/>
      <c r="K47" s="37"/>
    </row>
    <row r="48" spans="1:11" ht="15">
      <c r="A48" s="37"/>
      <c r="B48" s="41"/>
      <c r="C48" s="37"/>
      <c r="D48" s="37"/>
      <c r="E48" s="37"/>
      <c r="F48" s="37"/>
      <c r="G48" s="37"/>
      <c r="H48" s="37"/>
      <c r="I48" s="37"/>
      <c r="J48" s="37"/>
      <c r="K48" s="37"/>
    </row>
    <row r="49" spans="1:11" ht="15">
      <c r="A49" s="39"/>
      <c r="B49" s="40"/>
      <c r="C49" s="37"/>
      <c r="D49" s="37"/>
      <c r="E49" s="37"/>
      <c r="F49" s="37"/>
      <c r="G49" s="37"/>
      <c r="H49" s="37"/>
      <c r="I49" s="37"/>
      <c r="J49" s="37"/>
      <c r="K49" s="37"/>
    </row>
    <row r="50" spans="1:11" ht="15">
      <c r="A50" s="37"/>
      <c r="B50" s="35"/>
      <c r="C50" s="36"/>
      <c r="D50" s="36"/>
      <c r="E50" s="36"/>
      <c r="F50" s="36"/>
      <c r="G50" s="36"/>
      <c r="H50" s="36"/>
      <c r="I50" s="36"/>
      <c r="J50" s="36"/>
      <c r="K50" s="36"/>
    </row>
    <row r="51" spans="1:11" ht="15">
      <c r="A51" s="37"/>
      <c r="B51" s="35"/>
      <c r="C51" s="38"/>
      <c r="D51" s="38"/>
      <c r="E51" s="38"/>
      <c r="F51" s="38"/>
      <c r="G51" s="38"/>
      <c r="H51" s="38"/>
      <c r="I51" s="38"/>
      <c r="J51" s="38"/>
      <c r="K51" s="38"/>
    </row>
    <row r="52" spans="1:11" ht="15">
      <c r="A52" s="37"/>
      <c r="B52" s="35"/>
      <c r="C52" s="38"/>
      <c r="D52" s="38"/>
      <c r="E52" s="38"/>
      <c r="F52" s="38"/>
      <c r="G52" s="38"/>
      <c r="H52" s="38"/>
      <c r="I52" s="38"/>
      <c r="J52" s="38"/>
      <c r="K52" s="38"/>
    </row>
    <row r="53" spans="1:11" ht="15">
      <c r="A53" s="37"/>
      <c r="B53" s="35"/>
      <c r="C53" s="38"/>
      <c r="D53" s="38"/>
      <c r="E53" s="38"/>
      <c r="F53" s="38"/>
      <c r="G53" s="38"/>
      <c r="H53" s="38"/>
      <c r="I53" s="38"/>
      <c r="J53" s="38"/>
      <c r="K53" s="38"/>
    </row>
    <row r="54" spans="1:11" ht="15">
      <c r="A54" s="37"/>
      <c r="B54" s="35"/>
      <c r="C54" s="38"/>
      <c r="D54" s="38"/>
      <c r="E54" s="38"/>
      <c r="F54" s="38"/>
      <c r="G54" s="38"/>
      <c r="H54" s="38"/>
      <c r="I54" s="38"/>
      <c r="J54" s="38"/>
      <c r="K54" s="38"/>
    </row>
    <row r="55" spans="1:11" ht="15">
      <c r="A55" s="37"/>
      <c r="B55" s="35"/>
      <c r="C55" s="37"/>
      <c r="D55" s="37"/>
      <c r="E55" s="37"/>
      <c r="F55" s="37"/>
      <c r="G55" s="37"/>
      <c r="H55" s="37"/>
      <c r="I55" s="37"/>
      <c r="J55" s="37"/>
      <c r="K55" s="37"/>
    </row>
    <row r="56" spans="1:11" ht="15">
      <c r="A56" s="37"/>
      <c r="B56" s="35"/>
      <c r="C56" s="38"/>
      <c r="D56" s="38"/>
      <c r="E56" s="38"/>
      <c r="F56" s="38"/>
      <c r="G56" s="38"/>
      <c r="H56" s="38"/>
      <c r="I56" s="38"/>
      <c r="J56" s="38"/>
      <c r="K56" s="38"/>
    </row>
    <row r="57" spans="1:11" ht="15">
      <c r="A57" s="39"/>
      <c r="B57" s="40"/>
      <c r="C57" s="37"/>
      <c r="D57" s="37"/>
      <c r="E57" s="37"/>
      <c r="F57" s="37"/>
      <c r="G57" s="37"/>
      <c r="H57" s="37"/>
      <c r="I57" s="37"/>
      <c r="J57" s="37"/>
      <c r="K57" s="37"/>
    </row>
    <row r="58" spans="1:11" ht="15">
      <c r="A58" s="37"/>
      <c r="B58" s="35"/>
      <c r="C58" s="38"/>
      <c r="D58" s="38"/>
      <c r="E58" s="38"/>
      <c r="F58" s="38"/>
      <c r="G58" s="38"/>
      <c r="H58" s="38"/>
      <c r="I58" s="38"/>
      <c r="J58" s="38"/>
      <c r="K58" s="38"/>
    </row>
    <row r="59" spans="1:11" ht="15">
      <c r="A59" s="37"/>
      <c r="B59" s="35"/>
      <c r="C59" s="36"/>
      <c r="D59" s="36"/>
      <c r="E59" s="36"/>
      <c r="F59" s="36"/>
      <c r="G59" s="36"/>
      <c r="H59" s="36"/>
      <c r="I59" s="36"/>
      <c r="J59" s="36"/>
      <c r="K59" s="36"/>
    </row>
    <row r="60" spans="1:11" ht="15">
      <c r="A60" s="37"/>
      <c r="B60" s="35"/>
      <c r="C60" s="36"/>
      <c r="D60" s="36"/>
      <c r="E60" s="36"/>
      <c r="F60" s="36"/>
      <c r="G60" s="36"/>
      <c r="H60" s="36"/>
      <c r="I60" s="36"/>
      <c r="J60" s="36"/>
      <c r="K60" s="36"/>
    </row>
    <row r="61" spans="1:11" ht="15">
      <c r="A61" s="37"/>
      <c r="B61" s="35"/>
      <c r="C61" s="36"/>
      <c r="D61" s="36"/>
      <c r="E61" s="36"/>
      <c r="F61" s="36"/>
      <c r="G61" s="36"/>
      <c r="H61" s="36"/>
      <c r="I61" s="36"/>
      <c r="J61" s="36"/>
      <c r="K61" s="36"/>
    </row>
    <row r="62" spans="1:11" ht="15">
      <c r="A62" s="37"/>
      <c r="B62" s="35"/>
      <c r="C62" s="37"/>
      <c r="D62" s="37"/>
      <c r="E62" s="37"/>
      <c r="F62" s="37"/>
      <c r="G62" s="37"/>
      <c r="H62" s="37"/>
      <c r="I62" s="37"/>
      <c r="J62" s="37"/>
      <c r="K62" s="37"/>
    </row>
    <row r="63" spans="1:11" ht="15">
      <c r="A63" s="39"/>
      <c r="B63" s="40"/>
      <c r="C63" s="37"/>
      <c r="D63" s="37"/>
      <c r="E63" s="37"/>
      <c r="F63" s="37"/>
      <c r="G63" s="37"/>
      <c r="H63" s="37"/>
      <c r="I63" s="37"/>
      <c r="J63" s="37"/>
      <c r="K63" s="37"/>
    </row>
    <row r="64" spans="1:11" ht="15">
      <c r="A64" s="37"/>
      <c r="B64" s="35"/>
      <c r="C64" s="38"/>
      <c r="D64" s="38"/>
      <c r="E64" s="38"/>
      <c r="F64" s="38"/>
      <c r="G64" s="38"/>
      <c r="H64" s="38"/>
      <c r="I64" s="38"/>
      <c r="J64" s="38"/>
      <c r="K64" s="38"/>
    </row>
    <row r="65" spans="1:11" ht="15">
      <c r="A65" s="37"/>
      <c r="B65" s="35"/>
      <c r="C65" s="37"/>
      <c r="D65" s="37"/>
      <c r="E65" s="37"/>
      <c r="F65" s="37"/>
      <c r="G65" s="37"/>
      <c r="H65" s="37"/>
      <c r="I65" s="37"/>
      <c r="J65" s="37"/>
      <c r="K65" s="37"/>
    </row>
    <row r="66" spans="1:11" ht="15">
      <c r="A66" s="37"/>
      <c r="B66" s="35"/>
      <c r="C66" s="36"/>
      <c r="D66" s="36"/>
      <c r="E66" s="36"/>
      <c r="F66" s="36"/>
      <c r="G66" s="36"/>
      <c r="H66" s="36"/>
      <c r="I66" s="36"/>
      <c r="J66" s="36"/>
      <c r="K66" s="36"/>
    </row>
    <row r="67" spans="1:11" ht="15">
      <c r="A67" s="37"/>
      <c r="B67" s="35"/>
      <c r="C67" s="36"/>
      <c r="D67" s="36"/>
      <c r="E67" s="36"/>
      <c r="F67" s="36"/>
      <c r="G67" s="36"/>
      <c r="H67" s="36"/>
      <c r="I67" s="36"/>
      <c r="J67" s="36"/>
      <c r="K67" s="36"/>
    </row>
    <row r="68" spans="1:11" ht="15">
      <c r="A68" s="37"/>
      <c r="B68" s="37"/>
      <c r="C68" s="42"/>
      <c r="D68" s="42"/>
      <c r="E68" s="42"/>
      <c r="F68" s="42"/>
      <c r="G68" s="42"/>
      <c r="H68" s="42"/>
      <c r="I68" s="42"/>
      <c r="J68" s="42"/>
      <c r="K68" s="42"/>
    </row>
    <row r="69" spans="1:11" ht="15">
      <c r="A69" s="39"/>
      <c r="B69" s="40"/>
      <c r="C69" s="37"/>
      <c r="D69" s="37"/>
      <c r="E69" s="37"/>
      <c r="F69" s="37"/>
      <c r="G69" s="37"/>
      <c r="H69" s="37"/>
      <c r="I69" s="37"/>
      <c r="J69" s="37"/>
      <c r="K69" s="37"/>
    </row>
    <row r="70" spans="1:11" ht="15">
      <c r="A70" s="37"/>
      <c r="B70" s="35"/>
      <c r="C70" s="36"/>
      <c r="D70" s="36"/>
      <c r="E70" s="36"/>
      <c r="F70" s="36"/>
      <c r="G70" s="36"/>
      <c r="H70" s="36"/>
      <c r="I70" s="36"/>
      <c r="J70" s="36"/>
      <c r="K70" s="36"/>
    </row>
    <row r="71" spans="1:11" ht="15">
      <c r="A71" s="37"/>
      <c r="B71" s="35"/>
      <c r="C71" s="36"/>
      <c r="D71" s="36"/>
      <c r="E71" s="36"/>
      <c r="F71" s="36"/>
      <c r="G71" s="36"/>
      <c r="H71" s="36"/>
      <c r="I71" s="36"/>
      <c r="J71" s="36"/>
      <c r="K71" s="36"/>
    </row>
    <row r="72" spans="1:11" ht="15">
      <c r="A72" s="37"/>
      <c r="B72" s="35"/>
      <c r="C72" s="36"/>
      <c r="D72" s="36"/>
      <c r="E72" s="36"/>
      <c r="F72" s="36"/>
      <c r="G72" s="36"/>
      <c r="H72" s="36"/>
      <c r="I72" s="36"/>
      <c r="J72" s="36"/>
      <c r="K72" s="36"/>
    </row>
    <row r="73" spans="1:11" ht="15">
      <c r="A73" s="37"/>
      <c r="B73" s="35"/>
      <c r="C73" s="36"/>
      <c r="D73" s="36"/>
      <c r="E73" s="36"/>
      <c r="F73" s="36"/>
      <c r="G73" s="36"/>
      <c r="H73" s="36"/>
      <c r="I73" s="36"/>
      <c r="J73" s="36"/>
      <c r="K73" s="36"/>
    </row>
    <row r="74" spans="1:11" ht="15">
      <c r="A74" s="37"/>
      <c r="B74" s="35"/>
      <c r="C74" s="36"/>
      <c r="D74" s="36"/>
      <c r="E74" s="36"/>
      <c r="F74" s="36"/>
      <c r="G74" s="36"/>
      <c r="H74" s="36"/>
      <c r="I74" s="36"/>
      <c r="J74" s="36"/>
      <c r="K74" s="36"/>
    </row>
    <row r="75" spans="1:11" ht="15">
      <c r="A75" s="37"/>
      <c r="B75" s="37"/>
      <c r="C75" s="43"/>
      <c r="D75" s="43"/>
      <c r="E75" s="43"/>
      <c r="F75" s="43"/>
      <c r="G75" s="43"/>
      <c r="H75" s="43"/>
      <c r="I75" s="43"/>
      <c r="J75" s="43"/>
      <c r="K75" s="43"/>
    </row>
    <row r="76" spans="1:11" ht="15">
      <c r="A76" s="37"/>
      <c r="B76" s="35"/>
      <c r="C76" s="37"/>
      <c r="D76" s="37"/>
      <c r="E76" s="37"/>
      <c r="F76" s="37"/>
      <c r="G76" s="37"/>
      <c r="H76" s="37"/>
      <c r="I76" s="37"/>
      <c r="J76" s="37"/>
      <c r="K76" s="37"/>
    </row>
    <row r="77" spans="1:11" ht="15">
      <c r="A77" s="39"/>
      <c r="B77" s="40"/>
      <c r="C77" s="37"/>
      <c r="D77" s="37"/>
      <c r="E77" s="37"/>
      <c r="F77" s="37"/>
      <c r="G77" s="37"/>
      <c r="H77" s="37"/>
      <c r="I77" s="37"/>
      <c r="J77" s="37"/>
      <c r="K77" s="37"/>
    </row>
    <row r="78" spans="1:11" ht="15">
      <c r="A78" s="37"/>
      <c r="B78" s="35"/>
      <c r="C78" s="36"/>
      <c r="D78" s="36"/>
      <c r="E78" s="36"/>
      <c r="F78" s="36"/>
      <c r="G78" s="36"/>
      <c r="H78" s="36"/>
      <c r="I78" s="36"/>
      <c r="J78" s="36"/>
      <c r="K78" s="36"/>
    </row>
    <row r="79" spans="1:11" ht="15">
      <c r="A79" s="37"/>
      <c r="B79" s="35"/>
      <c r="C79" s="36"/>
      <c r="D79" s="36"/>
      <c r="E79" s="36"/>
      <c r="F79" s="36"/>
      <c r="G79" s="36"/>
      <c r="H79" s="36"/>
      <c r="I79" s="36"/>
      <c r="J79" s="36"/>
      <c r="K79" s="36"/>
    </row>
    <row r="80" spans="1:11" ht="15">
      <c r="A80" s="37"/>
      <c r="B80" s="35"/>
      <c r="C80" s="36"/>
      <c r="D80" s="36"/>
      <c r="E80" s="36"/>
      <c r="F80" s="36"/>
      <c r="G80" s="36"/>
      <c r="H80" s="36"/>
      <c r="I80" s="36"/>
      <c r="J80" s="36"/>
      <c r="K80" s="36"/>
    </row>
    <row r="81" spans="1:11" ht="15">
      <c r="A81" s="37"/>
      <c r="B81" s="35"/>
      <c r="C81" s="36"/>
      <c r="D81" s="36"/>
      <c r="E81" s="36"/>
      <c r="F81" s="36"/>
      <c r="G81" s="36"/>
      <c r="H81" s="36"/>
      <c r="I81" s="36"/>
      <c r="J81" s="36"/>
      <c r="K81" s="36"/>
    </row>
    <row r="82" spans="1:11" ht="15">
      <c r="A82" s="37"/>
      <c r="B82" s="35"/>
      <c r="C82" s="36"/>
      <c r="D82" s="36"/>
      <c r="E82" s="36"/>
      <c r="F82" s="36"/>
      <c r="G82" s="36"/>
      <c r="H82" s="36"/>
      <c r="I82" s="36"/>
      <c r="J82" s="36"/>
      <c r="K82" s="36"/>
    </row>
    <row r="83" spans="1:11" ht="15">
      <c r="A83" s="37"/>
      <c r="B83" s="35"/>
      <c r="C83" s="36"/>
      <c r="D83" s="36"/>
      <c r="E83" s="36"/>
      <c r="F83" s="36"/>
      <c r="G83" s="36"/>
      <c r="H83" s="36"/>
      <c r="I83" s="36"/>
      <c r="J83" s="36"/>
      <c r="K83" s="36"/>
    </row>
    <row r="84" spans="1:11" ht="15">
      <c r="A84" s="37"/>
      <c r="B84" s="35"/>
      <c r="C84" s="36"/>
      <c r="D84" s="36"/>
      <c r="E84" s="36"/>
      <c r="F84" s="36"/>
      <c r="G84" s="36"/>
      <c r="H84" s="36"/>
      <c r="I84" s="36"/>
      <c r="J84" s="36"/>
      <c r="K84" s="36"/>
    </row>
    <row r="85" spans="1:11" ht="15">
      <c r="A85" s="37"/>
      <c r="B85" s="35"/>
      <c r="C85" s="36"/>
      <c r="D85" s="36"/>
      <c r="E85" s="36"/>
      <c r="F85" s="36"/>
      <c r="G85" s="36"/>
      <c r="H85" s="36"/>
      <c r="I85" s="36"/>
      <c r="J85" s="36"/>
      <c r="K85" s="36"/>
    </row>
    <row r="86" spans="1:11" ht="15">
      <c r="A86" s="37"/>
      <c r="B86" s="35"/>
      <c r="C86" s="38"/>
      <c r="D86" s="38"/>
      <c r="E86" s="38"/>
      <c r="F86" s="38"/>
      <c r="G86" s="38"/>
      <c r="H86" s="38"/>
      <c r="I86" s="38"/>
      <c r="J86" s="38"/>
      <c r="K86" s="38"/>
    </row>
    <row r="87" spans="1:11" ht="15">
      <c r="A87" s="37"/>
      <c r="B87" s="35"/>
      <c r="C87" s="38"/>
      <c r="D87" s="38"/>
      <c r="E87" s="38"/>
      <c r="F87" s="38"/>
      <c r="G87" s="38"/>
      <c r="H87" s="38"/>
      <c r="I87" s="38"/>
      <c r="J87" s="38"/>
      <c r="K87" s="38"/>
    </row>
    <row r="88" spans="1:11" ht="15">
      <c r="A88" s="37"/>
      <c r="B88" s="35"/>
      <c r="C88" s="36"/>
      <c r="D88" s="36"/>
      <c r="E88" s="36"/>
      <c r="F88" s="36"/>
      <c r="G88" s="36"/>
      <c r="H88" s="36"/>
      <c r="I88" s="36"/>
      <c r="J88" s="36"/>
      <c r="K88" s="36"/>
    </row>
    <row r="89" spans="1:11" ht="15">
      <c r="A89" s="39"/>
      <c r="B89" s="40"/>
      <c r="C89" s="37"/>
      <c r="D89" s="37"/>
      <c r="E89" s="37"/>
      <c r="F89" s="37"/>
      <c r="G89" s="37"/>
      <c r="H89" s="37"/>
      <c r="I89" s="37"/>
      <c r="J89" s="37"/>
      <c r="K89" s="37"/>
    </row>
    <row r="90" spans="1:11" ht="15">
      <c r="A90" s="37"/>
      <c r="B90" s="35"/>
      <c r="C90" s="38"/>
      <c r="D90" s="38"/>
      <c r="E90" s="38"/>
      <c r="F90" s="38"/>
      <c r="G90" s="38"/>
      <c r="H90" s="38"/>
      <c r="I90" s="38"/>
      <c r="J90" s="38"/>
      <c r="K90" s="38"/>
    </row>
    <row r="91" spans="1:11" ht="15">
      <c r="A91" s="37"/>
      <c r="B91" s="35"/>
      <c r="C91" s="36"/>
      <c r="D91" s="36"/>
      <c r="E91" s="36"/>
      <c r="F91" s="36"/>
      <c r="G91" s="36"/>
      <c r="H91" s="36"/>
      <c r="I91" s="36"/>
      <c r="J91" s="36"/>
      <c r="K91" s="36"/>
    </row>
    <row r="92" spans="1:11" ht="15">
      <c r="A92" s="37"/>
      <c r="B92" s="35"/>
      <c r="C92" s="36"/>
      <c r="D92" s="36"/>
      <c r="E92" s="36"/>
      <c r="F92" s="36"/>
      <c r="G92" s="36"/>
      <c r="H92" s="36"/>
      <c r="I92" s="36"/>
      <c r="J92" s="36"/>
      <c r="K92" s="36"/>
    </row>
    <row r="93" spans="1:11" ht="15">
      <c r="A93" s="37"/>
      <c r="B93" s="35"/>
      <c r="C93" s="36"/>
      <c r="D93" s="36"/>
      <c r="E93" s="36"/>
      <c r="F93" s="36"/>
      <c r="G93" s="36"/>
      <c r="H93" s="36"/>
      <c r="I93" s="36"/>
      <c r="J93" s="36"/>
      <c r="K93" s="36"/>
    </row>
    <row r="94" spans="1:11" ht="15">
      <c r="A94" s="37"/>
      <c r="B94" s="35"/>
      <c r="C94" s="36"/>
      <c r="D94" s="36"/>
      <c r="E94" s="36"/>
      <c r="F94" s="36"/>
      <c r="G94" s="36"/>
      <c r="H94" s="36"/>
      <c r="I94" s="36"/>
      <c r="J94" s="36"/>
      <c r="K94" s="36"/>
    </row>
    <row r="95" spans="1:11" ht="15">
      <c r="A95" s="37"/>
      <c r="B95" s="35"/>
      <c r="C95" s="36"/>
      <c r="D95" s="36"/>
      <c r="E95" s="36"/>
      <c r="F95" s="36"/>
      <c r="G95" s="36"/>
      <c r="H95" s="36"/>
      <c r="I95" s="36"/>
      <c r="J95" s="36"/>
      <c r="K95" s="36"/>
    </row>
    <row r="96" spans="1:11" ht="15">
      <c r="A96" s="37"/>
      <c r="B96" s="35"/>
      <c r="C96" s="36"/>
      <c r="D96" s="36"/>
      <c r="E96" s="36"/>
      <c r="F96" s="36"/>
      <c r="G96" s="36"/>
      <c r="H96" s="36"/>
      <c r="I96" s="36"/>
      <c r="J96" s="36"/>
      <c r="K96" s="36"/>
    </row>
    <row r="97" spans="1:11" ht="15">
      <c r="A97" s="37"/>
      <c r="B97" s="35"/>
      <c r="C97" s="38"/>
      <c r="D97" s="38"/>
      <c r="E97" s="38"/>
      <c r="F97" s="38"/>
      <c r="G97" s="38"/>
      <c r="H97" s="38"/>
      <c r="I97" s="38"/>
      <c r="J97" s="38"/>
      <c r="K97" s="38"/>
    </row>
    <row r="98" spans="1:11" ht="15">
      <c r="A98" s="37"/>
      <c r="B98" s="35"/>
      <c r="C98" s="38"/>
      <c r="D98" s="38"/>
      <c r="E98" s="38"/>
      <c r="F98" s="38"/>
      <c r="G98" s="38"/>
      <c r="H98" s="38"/>
      <c r="I98" s="38"/>
      <c r="J98" s="38"/>
      <c r="K98" s="38"/>
    </row>
    <row r="99" spans="1:11" ht="15">
      <c r="A99" s="39"/>
      <c r="B99" s="40"/>
      <c r="C99" s="37"/>
      <c r="D99" s="37"/>
      <c r="E99" s="37"/>
      <c r="F99" s="37"/>
      <c r="G99" s="37"/>
      <c r="H99" s="37"/>
      <c r="I99" s="37"/>
      <c r="J99" s="37"/>
      <c r="K99" s="37"/>
    </row>
    <row r="100" spans="1:11" ht="15">
      <c r="A100" s="37"/>
      <c r="B100" s="35"/>
      <c r="C100" s="36"/>
      <c r="D100" s="36"/>
      <c r="E100" s="36"/>
      <c r="F100" s="36"/>
      <c r="G100" s="36"/>
      <c r="H100" s="36"/>
      <c r="I100" s="36"/>
      <c r="J100" s="36"/>
      <c r="K100" s="36"/>
    </row>
    <row r="101" spans="1:11" ht="15">
      <c r="A101" s="37"/>
      <c r="B101" s="35"/>
      <c r="C101" s="36"/>
      <c r="D101" s="36"/>
      <c r="E101" s="36"/>
      <c r="F101" s="36"/>
      <c r="G101" s="36"/>
      <c r="H101" s="36"/>
      <c r="I101" s="36"/>
      <c r="J101" s="36"/>
      <c r="K101" s="36"/>
    </row>
    <row r="102" spans="1:11" ht="15">
      <c r="A102" s="37"/>
      <c r="B102" s="35"/>
      <c r="C102" s="36"/>
      <c r="D102" s="36"/>
      <c r="E102" s="36"/>
      <c r="F102" s="36"/>
      <c r="G102" s="36"/>
      <c r="H102" s="36"/>
      <c r="I102" s="36"/>
      <c r="J102" s="36"/>
      <c r="K102" s="36"/>
    </row>
    <row r="103" spans="1:11" ht="15">
      <c r="A103" s="37"/>
      <c r="B103" s="35"/>
      <c r="C103" s="36"/>
      <c r="D103" s="36"/>
      <c r="E103" s="36"/>
      <c r="F103" s="36"/>
      <c r="G103" s="36"/>
      <c r="H103" s="36"/>
      <c r="I103" s="36"/>
      <c r="J103" s="36"/>
      <c r="K103" s="36"/>
    </row>
    <row r="104" spans="1:11" ht="15">
      <c r="A104" s="37"/>
      <c r="B104" s="35"/>
      <c r="C104" s="36"/>
      <c r="D104" s="36"/>
      <c r="E104" s="36"/>
      <c r="F104" s="36"/>
      <c r="G104" s="36"/>
      <c r="H104" s="36"/>
      <c r="I104" s="36"/>
      <c r="J104" s="36"/>
      <c r="K104" s="36"/>
    </row>
    <row r="105" spans="1:11" ht="15">
      <c r="A105" s="37"/>
      <c r="B105" s="35"/>
      <c r="C105" s="38"/>
      <c r="D105" s="38"/>
      <c r="E105" s="38"/>
      <c r="F105" s="38"/>
      <c r="G105" s="38"/>
      <c r="H105" s="38"/>
      <c r="I105" s="38"/>
      <c r="J105" s="38"/>
      <c r="K105" s="38"/>
    </row>
    <row r="106" spans="1:11" ht="15">
      <c r="A106" s="37"/>
      <c r="B106" s="35"/>
      <c r="C106" s="38"/>
      <c r="D106" s="38"/>
      <c r="E106" s="38"/>
      <c r="F106" s="38"/>
      <c r="G106" s="38"/>
      <c r="H106" s="38"/>
      <c r="I106" s="38"/>
      <c r="J106" s="38"/>
      <c r="K106" s="38"/>
    </row>
    <row r="107" spans="1:11" ht="15">
      <c r="A107" s="37"/>
      <c r="B107" s="35"/>
      <c r="C107" s="36"/>
      <c r="D107" s="36"/>
      <c r="E107" s="36"/>
      <c r="F107" s="36"/>
      <c r="G107" s="36"/>
      <c r="H107" s="36"/>
      <c r="I107" s="36"/>
      <c r="J107" s="36"/>
      <c r="K107" s="36"/>
    </row>
    <row r="108" spans="1:11" ht="15">
      <c r="A108" s="37"/>
      <c r="B108" s="35"/>
      <c r="C108" s="38"/>
      <c r="D108" s="38"/>
      <c r="E108" s="38"/>
      <c r="F108" s="38"/>
      <c r="G108" s="38"/>
      <c r="H108" s="38"/>
      <c r="I108" s="38"/>
      <c r="J108" s="38"/>
      <c r="K108" s="38"/>
    </row>
    <row r="109" spans="1:11" ht="15">
      <c r="A109" s="37"/>
      <c r="B109" s="35"/>
      <c r="C109" s="38"/>
      <c r="D109" s="38"/>
      <c r="E109" s="38"/>
      <c r="F109" s="38"/>
      <c r="G109" s="38"/>
      <c r="H109" s="38"/>
      <c r="I109" s="38"/>
      <c r="J109" s="38"/>
      <c r="K109" s="38"/>
    </row>
    <row r="110" spans="1:11" ht="15">
      <c r="A110" s="37"/>
      <c r="B110" s="35"/>
      <c r="C110" s="43"/>
      <c r="D110" s="43"/>
      <c r="E110" s="43"/>
      <c r="F110" s="43"/>
      <c r="G110" s="43"/>
      <c r="H110" s="43"/>
      <c r="I110" s="43"/>
      <c r="J110" s="43"/>
      <c r="K110" s="43"/>
    </row>
    <row r="111" spans="1:11" ht="15">
      <c r="A111" s="37"/>
      <c r="B111" s="35"/>
      <c r="C111" s="36"/>
      <c r="D111" s="36"/>
      <c r="E111" s="36"/>
      <c r="F111" s="36"/>
      <c r="G111" s="36"/>
      <c r="H111" s="36"/>
      <c r="I111" s="36"/>
      <c r="J111" s="36"/>
      <c r="K111" s="36"/>
    </row>
    <row r="112" spans="1:11" ht="15">
      <c r="A112" s="37"/>
      <c r="B112" s="35"/>
      <c r="C112" s="38"/>
      <c r="D112" s="38"/>
      <c r="E112" s="38"/>
      <c r="F112" s="38"/>
      <c r="G112" s="38"/>
      <c r="H112" s="38"/>
      <c r="I112" s="38"/>
      <c r="J112" s="38"/>
      <c r="K112" s="38"/>
    </row>
    <row r="113" spans="1:11" ht="15">
      <c r="A113" s="37"/>
      <c r="B113" s="35"/>
      <c r="C113" s="37"/>
      <c r="D113" s="37"/>
      <c r="E113" s="37"/>
      <c r="F113" s="37"/>
      <c r="G113" s="37"/>
      <c r="H113" s="37"/>
      <c r="I113" s="37"/>
      <c r="J113" s="37"/>
      <c r="K113" s="37"/>
    </row>
    <row r="114" spans="1:11" ht="15">
      <c r="A114" s="39"/>
      <c r="B114" s="40"/>
      <c r="C114" s="37"/>
      <c r="D114" s="37"/>
      <c r="E114" s="37"/>
      <c r="F114" s="37"/>
      <c r="G114" s="37"/>
      <c r="H114" s="37"/>
      <c r="I114" s="37"/>
      <c r="J114" s="37"/>
      <c r="K114" s="37"/>
    </row>
    <row r="115" spans="1:11" ht="15">
      <c r="A115" s="37"/>
      <c r="B115" s="35"/>
      <c r="C115" s="36"/>
      <c r="D115" s="36"/>
      <c r="E115" s="36"/>
      <c r="F115" s="36"/>
      <c r="G115" s="36"/>
      <c r="H115" s="36"/>
      <c r="I115" s="36"/>
      <c r="J115" s="36"/>
      <c r="K115" s="36"/>
    </row>
    <row r="116" spans="1:11" ht="15">
      <c r="A116" s="37"/>
      <c r="B116" s="35"/>
      <c r="C116" s="38"/>
      <c r="D116" s="38"/>
      <c r="E116" s="38"/>
      <c r="F116" s="38"/>
      <c r="G116" s="38"/>
      <c r="H116" s="38"/>
      <c r="I116" s="38"/>
      <c r="J116" s="38"/>
      <c r="K116" s="38"/>
    </row>
    <row r="117" spans="1:11" ht="15">
      <c r="A117" s="37"/>
      <c r="B117" s="35"/>
      <c r="C117" s="38"/>
      <c r="D117" s="38"/>
      <c r="E117" s="38"/>
      <c r="F117" s="38"/>
      <c r="G117" s="38"/>
      <c r="H117" s="38"/>
      <c r="I117" s="38"/>
      <c r="J117" s="38"/>
      <c r="K117" s="38"/>
    </row>
    <row r="118" spans="1:11" ht="15">
      <c r="A118" s="37"/>
      <c r="B118" s="35"/>
      <c r="C118" s="38"/>
      <c r="D118" s="38"/>
      <c r="E118" s="38"/>
      <c r="F118" s="38"/>
      <c r="G118" s="38"/>
      <c r="H118" s="38"/>
      <c r="I118" s="38"/>
      <c r="J118" s="38"/>
      <c r="K118" s="38"/>
    </row>
    <row r="119" spans="1:11" ht="15">
      <c r="A119" s="37"/>
      <c r="B119" s="35"/>
      <c r="C119" s="36"/>
      <c r="D119" s="36"/>
      <c r="E119" s="36"/>
      <c r="F119" s="36"/>
      <c r="G119" s="36"/>
      <c r="H119" s="36"/>
      <c r="I119" s="36"/>
      <c r="J119" s="36"/>
      <c r="K119" s="36"/>
    </row>
    <row r="120" spans="1:11" ht="14.25" customHeight="1">
      <c r="A120" s="37"/>
      <c r="B120" s="35"/>
      <c r="C120" s="36"/>
      <c r="D120" s="36"/>
      <c r="E120" s="36"/>
      <c r="F120" s="36"/>
      <c r="G120" s="36"/>
      <c r="H120" s="36"/>
      <c r="I120" s="36"/>
      <c r="J120" s="36"/>
      <c r="K120" s="36"/>
    </row>
    <row r="121" spans="1:11" ht="15">
      <c r="A121" s="37"/>
      <c r="B121" s="35"/>
      <c r="C121" s="36"/>
      <c r="D121" s="36"/>
      <c r="E121" s="36"/>
      <c r="F121" s="36"/>
      <c r="G121" s="36"/>
      <c r="H121" s="36"/>
      <c r="I121" s="36"/>
      <c r="J121" s="36"/>
      <c r="K121" s="36"/>
    </row>
    <row r="122" spans="1:11" ht="15">
      <c r="A122" s="37"/>
      <c r="B122" s="35"/>
      <c r="C122" s="38"/>
      <c r="D122" s="38"/>
      <c r="E122" s="38"/>
      <c r="F122" s="38"/>
      <c r="G122" s="38"/>
      <c r="H122" s="38"/>
      <c r="I122" s="38"/>
      <c r="J122" s="38"/>
      <c r="K122" s="38"/>
    </row>
    <row r="123" spans="1:11" ht="15">
      <c r="A123" s="37"/>
      <c r="B123" s="35"/>
      <c r="C123" s="36"/>
      <c r="D123" s="36"/>
      <c r="E123" s="36"/>
      <c r="F123" s="36"/>
      <c r="G123" s="36"/>
      <c r="H123" s="36"/>
      <c r="I123" s="36"/>
      <c r="J123" s="36"/>
      <c r="K123" s="36"/>
    </row>
    <row r="124" spans="1:11" ht="15">
      <c r="A124" s="37"/>
      <c r="B124" s="35"/>
      <c r="C124" s="37"/>
      <c r="D124" s="37"/>
      <c r="E124" s="37"/>
      <c r="F124" s="37"/>
      <c r="G124" s="37"/>
      <c r="H124" s="37"/>
      <c r="I124" s="37"/>
      <c r="J124" s="37"/>
      <c r="K124" s="37"/>
    </row>
    <row r="125" spans="1:11" ht="15">
      <c r="A125" s="39"/>
      <c r="B125" s="40"/>
      <c r="C125" s="37"/>
      <c r="D125" s="37"/>
      <c r="E125" s="37"/>
      <c r="F125" s="37"/>
      <c r="G125" s="37"/>
      <c r="H125" s="37"/>
      <c r="I125" s="37"/>
      <c r="J125" s="37"/>
      <c r="K125" s="37"/>
    </row>
    <row r="126" spans="1:11" ht="15">
      <c r="A126" s="37"/>
      <c r="B126" s="35"/>
      <c r="C126" s="36"/>
      <c r="D126" s="36"/>
      <c r="E126" s="36"/>
      <c r="F126" s="36"/>
      <c r="G126" s="36"/>
      <c r="H126" s="36"/>
      <c r="I126" s="36"/>
      <c r="J126" s="36"/>
      <c r="K126" s="36"/>
    </row>
    <row r="127" spans="1:11" ht="15">
      <c r="A127" s="37"/>
      <c r="B127" s="35"/>
      <c r="C127" s="36"/>
      <c r="D127" s="36"/>
      <c r="E127" s="36"/>
      <c r="F127" s="36"/>
      <c r="G127" s="36"/>
      <c r="H127" s="36"/>
      <c r="I127" s="36"/>
      <c r="J127" s="36"/>
      <c r="K127" s="36"/>
    </row>
    <row r="128" spans="1:11" ht="15">
      <c r="A128" s="37"/>
      <c r="B128" s="35"/>
      <c r="C128" s="37"/>
      <c r="D128" s="37"/>
      <c r="E128" s="37"/>
      <c r="F128" s="37"/>
      <c r="G128" s="37"/>
      <c r="H128" s="37"/>
      <c r="I128" s="37"/>
      <c r="J128" s="37"/>
      <c r="K128" s="37"/>
    </row>
    <row r="129" spans="1:11" ht="15">
      <c r="A129" s="37"/>
      <c r="B129" s="35"/>
      <c r="C129" s="37"/>
      <c r="D129" s="37"/>
      <c r="E129" s="37"/>
      <c r="F129" s="37"/>
      <c r="G129" s="37"/>
      <c r="H129" s="37"/>
      <c r="I129" s="37"/>
      <c r="J129" s="37"/>
      <c r="K129" s="37"/>
    </row>
    <row r="130" spans="1:11" ht="15">
      <c r="A130" s="39"/>
      <c r="B130" s="40"/>
      <c r="C130" s="37"/>
      <c r="D130" s="37"/>
      <c r="E130" s="37"/>
      <c r="F130" s="37"/>
      <c r="G130" s="37"/>
      <c r="H130" s="37"/>
      <c r="I130" s="37"/>
      <c r="J130" s="37"/>
      <c r="K130" s="37"/>
    </row>
    <row r="131" spans="1:11" ht="15">
      <c r="A131" s="37"/>
      <c r="B131" s="35"/>
      <c r="C131" s="36"/>
      <c r="D131" s="36"/>
      <c r="E131" s="36"/>
      <c r="F131" s="36"/>
      <c r="G131" s="36"/>
      <c r="H131" s="36"/>
      <c r="I131" s="36"/>
      <c r="J131" s="36"/>
      <c r="K131" s="36"/>
    </row>
    <row r="132" spans="1:11" ht="15">
      <c r="A132" s="37"/>
      <c r="B132" s="35"/>
      <c r="C132" s="36"/>
      <c r="D132" s="36"/>
      <c r="E132" s="36"/>
      <c r="F132" s="36"/>
      <c r="G132" s="36"/>
      <c r="H132" s="36"/>
      <c r="I132" s="36"/>
      <c r="J132" s="36"/>
      <c r="K132" s="36"/>
    </row>
    <row r="133" spans="1:11" ht="15">
      <c r="A133" s="37"/>
      <c r="B133" s="35"/>
      <c r="C133" s="38"/>
      <c r="D133" s="38"/>
      <c r="E133" s="38"/>
      <c r="F133" s="38"/>
      <c r="G133" s="38"/>
      <c r="H133" s="38"/>
      <c r="I133" s="38"/>
      <c r="J133" s="38"/>
      <c r="K133" s="38"/>
    </row>
    <row r="134" spans="1:11" ht="15">
      <c r="A134" s="37"/>
      <c r="B134" s="35"/>
      <c r="C134" s="37"/>
      <c r="D134" s="37"/>
      <c r="E134" s="37"/>
      <c r="F134" s="37"/>
      <c r="G134" s="37"/>
      <c r="H134" s="37"/>
      <c r="I134" s="37"/>
      <c r="J134" s="37"/>
      <c r="K134" s="37"/>
    </row>
    <row r="135" spans="1:11" ht="15">
      <c r="A135" s="39"/>
      <c r="B135" s="40"/>
      <c r="C135" s="37"/>
      <c r="D135" s="37"/>
      <c r="E135" s="37"/>
      <c r="F135" s="37"/>
      <c r="G135" s="37"/>
      <c r="H135" s="37"/>
      <c r="I135" s="37"/>
      <c r="J135" s="37"/>
      <c r="K135" s="37"/>
    </row>
    <row r="136" spans="1:11" ht="15">
      <c r="A136" s="37"/>
      <c r="B136" s="35"/>
      <c r="C136" s="36"/>
      <c r="D136" s="36"/>
      <c r="E136" s="36"/>
      <c r="F136" s="36"/>
      <c r="G136" s="36"/>
      <c r="H136" s="36"/>
      <c r="I136" s="36"/>
      <c r="J136" s="36"/>
      <c r="K136" s="36"/>
    </row>
    <row r="137" spans="1:11" ht="15">
      <c r="A137" s="37"/>
      <c r="B137" s="35"/>
      <c r="C137" s="36"/>
      <c r="D137" s="36"/>
      <c r="E137" s="36"/>
      <c r="F137" s="36"/>
      <c r="G137" s="36"/>
      <c r="H137" s="36"/>
      <c r="I137" s="36"/>
      <c r="J137" s="36"/>
      <c r="K137" s="36"/>
    </row>
    <row r="138" spans="1:11" ht="15">
      <c r="A138" s="37"/>
      <c r="B138" s="37"/>
      <c r="C138" s="39"/>
      <c r="D138" s="39"/>
      <c r="E138" s="39"/>
      <c r="F138" s="39"/>
      <c r="G138" s="39"/>
      <c r="H138" s="39"/>
      <c r="I138" s="39"/>
      <c r="J138" s="39"/>
      <c r="K138" s="39"/>
    </row>
    <row r="139" spans="1:11" ht="15">
      <c r="A139" s="37"/>
      <c r="B139" s="35"/>
      <c r="C139" s="36"/>
      <c r="D139" s="36"/>
      <c r="E139" s="36"/>
      <c r="F139" s="36"/>
      <c r="G139" s="36"/>
      <c r="H139" s="36"/>
      <c r="I139" s="36"/>
      <c r="J139" s="36"/>
      <c r="K139" s="36"/>
    </row>
    <row r="140" spans="1:11" ht="15">
      <c r="A140" s="39"/>
      <c r="B140" s="40"/>
      <c r="C140" s="37"/>
      <c r="D140" s="37"/>
      <c r="E140" s="37"/>
      <c r="F140" s="37"/>
      <c r="G140" s="37"/>
      <c r="H140" s="37"/>
      <c r="I140" s="37"/>
      <c r="J140" s="37"/>
      <c r="K140" s="37"/>
    </row>
    <row r="141" spans="1:11" ht="15">
      <c r="A141" s="37"/>
      <c r="B141" s="37"/>
      <c r="C141" s="39"/>
      <c r="D141" s="39"/>
      <c r="E141" s="39"/>
      <c r="F141" s="39"/>
      <c r="G141" s="39"/>
      <c r="H141" s="39"/>
      <c r="I141" s="39"/>
      <c r="J141" s="39"/>
      <c r="K141" s="39"/>
    </row>
    <row r="142" spans="1:11" ht="15">
      <c r="A142" s="37"/>
      <c r="B142" s="37"/>
      <c r="C142" s="39"/>
      <c r="D142" s="39"/>
      <c r="E142" s="39"/>
      <c r="F142" s="39"/>
      <c r="G142" s="39"/>
      <c r="H142" s="39"/>
      <c r="I142" s="39"/>
      <c r="J142" s="39"/>
      <c r="K142" s="39"/>
    </row>
    <row r="143" spans="1:11" ht="15">
      <c r="A143" s="37"/>
      <c r="B143" s="37"/>
      <c r="C143" s="39"/>
      <c r="D143" s="39"/>
      <c r="E143" s="39"/>
      <c r="F143" s="39"/>
      <c r="G143" s="39"/>
      <c r="H143" s="39"/>
      <c r="I143" s="39"/>
      <c r="J143" s="39"/>
      <c r="K143" s="39"/>
    </row>
    <row r="144" spans="1:11" ht="15">
      <c r="A144" s="37"/>
      <c r="B144" s="35"/>
      <c r="C144" s="36"/>
      <c r="D144" s="36"/>
      <c r="E144" s="36"/>
      <c r="F144" s="36"/>
      <c r="G144" s="36"/>
      <c r="H144" s="36"/>
      <c r="I144" s="36"/>
      <c r="J144" s="36"/>
      <c r="K144" s="36"/>
    </row>
    <row r="145" spans="1:11" ht="15">
      <c r="A145" s="37"/>
      <c r="B145" s="35"/>
      <c r="C145" s="36"/>
      <c r="D145" s="36"/>
      <c r="E145" s="36"/>
      <c r="F145" s="36"/>
      <c r="G145" s="36"/>
      <c r="H145" s="36"/>
      <c r="I145" s="36"/>
      <c r="J145" s="36"/>
      <c r="K145" s="36"/>
    </row>
    <row r="146" spans="1:11" ht="15">
      <c r="A146" s="37"/>
      <c r="B146" s="35"/>
      <c r="C146" s="36"/>
      <c r="D146" s="36"/>
      <c r="E146" s="36"/>
      <c r="F146" s="36"/>
      <c r="G146" s="36"/>
      <c r="H146" s="36"/>
      <c r="I146" s="36"/>
      <c r="J146" s="36"/>
      <c r="K146" s="36"/>
    </row>
    <row r="147" spans="1:11" ht="15">
      <c r="A147" s="37"/>
      <c r="B147" s="35"/>
      <c r="C147" s="36"/>
      <c r="D147" s="36"/>
      <c r="E147" s="36"/>
      <c r="F147" s="36"/>
      <c r="G147" s="36"/>
      <c r="H147" s="36"/>
      <c r="I147" s="36"/>
      <c r="J147" s="36"/>
      <c r="K147" s="36"/>
    </row>
    <row r="148" spans="1:11" ht="15">
      <c r="A148" s="39"/>
      <c r="B148" s="40"/>
      <c r="C148" s="37"/>
      <c r="D148" s="37"/>
      <c r="E148" s="37"/>
      <c r="F148" s="37"/>
      <c r="G148" s="37"/>
      <c r="H148" s="37"/>
      <c r="I148" s="37"/>
      <c r="J148" s="37"/>
      <c r="K148" s="37"/>
    </row>
    <row r="149" spans="1:11" ht="15">
      <c r="A149" s="37"/>
      <c r="B149" s="35"/>
      <c r="C149" s="38"/>
      <c r="D149" s="38"/>
      <c r="E149" s="38"/>
      <c r="F149" s="38"/>
      <c r="G149" s="38"/>
      <c r="H149" s="38"/>
      <c r="I149" s="38"/>
      <c r="J149" s="38"/>
      <c r="K149" s="38"/>
    </row>
    <row r="150" spans="1:11" ht="15">
      <c r="A150" s="37"/>
      <c r="B150" s="35"/>
      <c r="C150" s="38"/>
      <c r="D150" s="38"/>
      <c r="E150" s="38"/>
      <c r="F150" s="38"/>
      <c r="G150" s="38"/>
      <c r="H150" s="38"/>
      <c r="I150" s="38"/>
      <c r="J150" s="38"/>
      <c r="K150" s="38"/>
    </row>
    <row r="151" spans="1:11" ht="15">
      <c r="A151" s="37"/>
      <c r="B151" s="35"/>
      <c r="C151" s="36"/>
      <c r="D151" s="36"/>
      <c r="E151" s="36"/>
      <c r="F151" s="36"/>
      <c r="G151" s="36"/>
      <c r="H151" s="36"/>
      <c r="I151" s="36"/>
      <c r="J151" s="36"/>
      <c r="K151" s="36"/>
    </row>
    <row r="152" spans="1:11" ht="15">
      <c r="A152" s="37"/>
      <c r="B152" s="35"/>
      <c r="C152" s="36"/>
      <c r="D152" s="36"/>
      <c r="E152" s="36"/>
      <c r="F152" s="36"/>
      <c r="G152" s="36"/>
      <c r="H152" s="36"/>
      <c r="I152" s="36"/>
      <c r="J152" s="36"/>
      <c r="K152" s="36"/>
    </row>
    <row r="153" spans="1:11" ht="15">
      <c r="A153" s="44"/>
      <c r="B153" s="44"/>
      <c r="C153" s="44"/>
      <c r="D153" s="44"/>
      <c r="E153" s="44"/>
      <c r="F153" s="44"/>
      <c r="G153" s="44"/>
      <c r="H153" s="44"/>
      <c r="I153" s="44"/>
      <c r="J153" s="44"/>
      <c r="K153" s="44"/>
    </row>
    <row r="154" spans="1:11">
      <c r="A154" s="43"/>
      <c r="B154" s="43"/>
      <c r="C154" s="43"/>
      <c r="D154" s="43"/>
      <c r="E154" s="43"/>
      <c r="F154" s="43"/>
      <c r="G154" s="43"/>
      <c r="H154" s="43"/>
      <c r="I154" s="43"/>
      <c r="J154" s="43"/>
      <c r="K154" s="43"/>
    </row>
    <row r="155" spans="1:11">
      <c r="A155" s="43"/>
      <c r="B155" s="43"/>
      <c r="C155" s="43"/>
      <c r="D155" s="43"/>
      <c r="E155" s="43"/>
      <c r="F155" s="43"/>
      <c r="G155" s="43"/>
      <c r="H155" s="43"/>
      <c r="I155" s="43"/>
      <c r="J155" s="43"/>
      <c r="K155" s="43"/>
    </row>
    <row r="156" spans="1:11">
      <c r="A156" s="43"/>
      <c r="B156" s="43"/>
      <c r="C156" s="43"/>
      <c r="D156" s="43"/>
      <c r="E156" s="43"/>
      <c r="F156" s="43"/>
      <c r="G156" s="43"/>
      <c r="H156" s="43"/>
      <c r="I156" s="43"/>
      <c r="J156" s="43"/>
      <c r="K156" s="43"/>
    </row>
    <row r="157" spans="1:11">
      <c r="A157" s="43"/>
      <c r="B157" s="43"/>
      <c r="C157" s="43"/>
      <c r="D157" s="43"/>
      <c r="E157" s="43"/>
      <c r="F157" s="43"/>
      <c r="G157" s="43"/>
      <c r="H157" s="43"/>
      <c r="I157" s="43"/>
      <c r="J157" s="43"/>
      <c r="K157" s="43"/>
    </row>
  </sheetData>
  <mergeCells count="4">
    <mergeCell ref="A4:A5"/>
    <mergeCell ref="B4:B5"/>
    <mergeCell ref="C4:H4"/>
    <mergeCell ref="L4:Q4"/>
  </mergeCells>
  <pageMargins left="1.42" right="0.25" top="0.59" bottom="0.59" header="0.5" footer="0.37"/>
  <pageSetup scale="82" orientation="landscape" r:id="rId1"/>
  <headerFooter alignWithMargins="0"/>
  <rowBreaks count="2" manualBreakCount="2">
    <brk id="48" max="16383" man="1"/>
    <brk id="9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urban wts.</vt:lpstr>
      <vt:lpstr>'urban wts.'!Print_Area</vt:lpstr>
      <vt:lpstr>'urban wts.'!Print_Titles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2011-08-29T10:40:06Z</dcterms:created>
  <dcterms:modified xsi:type="dcterms:W3CDTF">2011-09-05T05:04:59Z</dcterms:modified>
</cp:coreProperties>
</file>