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prerna1\Desktop\Timor Leste\NBS\Surveys\"/>
    </mc:Choice>
  </mc:AlternateContent>
  <bookViews>
    <workbookView xWindow="240" yWindow="570" windowWidth="19440" windowHeight="7770" activeTab="9"/>
  </bookViews>
  <sheets>
    <sheet name="Outline - Male" sheetId="6" r:id="rId1"/>
    <sheet name="A" sheetId="1" state="hidden" r:id="rId2"/>
    <sheet name="B" sheetId="8" r:id="rId3"/>
    <sheet name="C" sheetId="10" r:id="rId4"/>
    <sheet name="D" sheetId="11" r:id="rId5"/>
    <sheet name="E" sheetId="12" r:id="rId6"/>
    <sheet name="F" sheetId="13" r:id="rId7"/>
    <sheet name="G" sheetId="14" r:id="rId8"/>
    <sheet name="H" sheetId="15" r:id="rId9"/>
    <sheet name="I" sheetId="16" r:id="rId10"/>
    <sheet name="J" sheetId="17" r:id="rId11"/>
    <sheet name="PauseEnd" sheetId="9" state="hidden" r:id="rId12"/>
    <sheet name="K" sheetId="4" r:id="rId13"/>
    <sheet name="Sheet2" sheetId="5" state="hidden" r:id="rId14"/>
    <sheet name="Sheet3" sheetId="7" state="hidden" r:id="rId15"/>
    <sheet name="Sheet1" sheetId="18" state="hidden" r:id="rId16"/>
  </sheets>
  <externalReferences>
    <externalReference r:id="rId17"/>
    <externalReference r:id="rId18"/>
    <externalReference r:id="rId19"/>
    <externalReference r:id="rId20"/>
    <externalReference r:id="rId21"/>
    <externalReference r:id="rId22"/>
  </externalReferences>
  <definedNames>
    <definedName name="_xlnm._FilterDatabase" localSheetId="2" hidden="1">B!$A$2:$N$87</definedName>
    <definedName name="_xlnm._FilterDatabase" localSheetId="4" hidden="1">D!$A$2:$O$205</definedName>
    <definedName name="_xlnm._FilterDatabase" localSheetId="6" hidden="1">F!$A$2:$O$290</definedName>
    <definedName name="_xlnm._FilterDatabase" localSheetId="7" hidden="1">G!$A$2:$O$400</definedName>
    <definedName name="_xlnm._FilterDatabase" localSheetId="8" hidden="1">H!$A$2:$O$48</definedName>
    <definedName name="_xlnm._FilterDatabase" localSheetId="9" hidden="1">I!$A$2:$O$2</definedName>
    <definedName name="_xlnm._FilterDatabase" localSheetId="10" hidden="1">J!$A$2:$N$77</definedName>
    <definedName name="_xlnm._FilterDatabase" localSheetId="11" hidden="1">PauseEnd!$D$2:$AA$18</definedName>
    <definedName name="_xlnm._FilterDatabase" localSheetId="13" hidden="1">Sheet2!$A$1:$N$75</definedName>
    <definedName name="_xlnm.Print_Area" localSheetId="2">B!$A$1:$N$87</definedName>
    <definedName name="_xlnm.Print_Area" localSheetId="3">'C'!$A$1:$O$341</definedName>
    <definedName name="_xlnm.Print_Area" localSheetId="4">D!$A$1:$O$206</definedName>
    <definedName name="_xlnm.Print_Area" localSheetId="5">E!$A$1:$N$532</definedName>
    <definedName name="_xlnm.Print_Area" localSheetId="6">F!$A$1:$O$290</definedName>
    <definedName name="_xlnm.Print_Area" localSheetId="7">G!$A:$O</definedName>
    <definedName name="_xlnm.Print_Area" localSheetId="8">H!$A:$O</definedName>
    <definedName name="_xlnm.Print_Area" localSheetId="9">I!$A:$O</definedName>
    <definedName name="_xlnm.Print_Area" localSheetId="10">J!$A$1:$N$131</definedName>
    <definedName name="_xlnm.Print_Area" localSheetId="12">K!$A$1:$O$83</definedName>
    <definedName name="_xlnm.Print_Area" localSheetId="0">'Outline - Male'!$A$1:$K$70</definedName>
    <definedName name="Z_19E93B34_BE74_42BD_947E_B22C6D35E86E_.wvu.Cols" localSheetId="4" hidden="1">D!$C:$I</definedName>
    <definedName name="Z_19E93B34_BE74_42BD_947E_B22C6D35E86E_.wvu.Cols" localSheetId="6" hidden="1">F!$C:$I</definedName>
    <definedName name="Z_19E93B34_BE74_42BD_947E_B22C6D35E86E_.wvu.Cols" localSheetId="7" hidden="1">G!$C:$I</definedName>
    <definedName name="Z_19E93B34_BE74_42BD_947E_B22C6D35E86E_.wvu.Cols" localSheetId="8" hidden="1">H!$C:$I</definedName>
    <definedName name="Z_19E93B34_BE74_42BD_947E_B22C6D35E86E_.wvu.Cols" localSheetId="9" hidden="1">I!$C:$I</definedName>
    <definedName name="Z_19E93B34_BE74_42BD_947E_B22C6D35E86E_.wvu.Cols" localSheetId="10" hidden="1">J!$C:$H</definedName>
    <definedName name="Z_19E93B34_BE74_42BD_947E_B22C6D35E86E_.wvu.Cols" localSheetId="11" hidden="1">PauseEnd!$A:$B,PauseEnd!$E:$V</definedName>
    <definedName name="Z_19E93B34_BE74_42BD_947E_B22C6D35E86E_.wvu.FilterData" localSheetId="2" hidden="1">B!$A$2:$N$87</definedName>
    <definedName name="Z_19E93B34_BE74_42BD_947E_B22C6D35E86E_.wvu.FilterData" localSheetId="4" hidden="1">D!$A$2:$O$205</definedName>
    <definedName name="Z_19E93B34_BE74_42BD_947E_B22C6D35E86E_.wvu.FilterData" localSheetId="6" hidden="1">F!$A$2:$O$290</definedName>
    <definedName name="Z_19E93B34_BE74_42BD_947E_B22C6D35E86E_.wvu.FilterData" localSheetId="7" hidden="1">G!$A$2:$O$400</definedName>
    <definedName name="Z_19E93B34_BE74_42BD_947E_B22C6D35E86E_.wvu.FilterData" localSheetId="8" hidden="1">H!$A$2:$O$48</definedName>
    <definedName name="Z_19E93B34_BE74_42BD_947E_B22C6D35E86E_.wvu.FilterData" localSheetId="9" hidden="1">I!$A$2:$O$2</definedName>
    <definedName name="Z_19E93B34_BE74_42BD_947E_B22C6D35E86E_.wvu.FilterData" localSheetId="10" hidden="1">J!$A$2:$N$77</definedName>
    <definedName name="Z_19E93B34_BE74_42BD_947E_B22C6D35E86E_.wvu.FilterData" localSheetId="11" hidden="1">PauseEnd!$D$2:$AA$18</definedName>
    <definedName name="Z_19E93B34_BE74_42BD_947E_B22C6D35E86E_.wvu.PrintArea" localSheetId="4" hidden="1">D!$A$1:$O$205</definedName>
    <definedName name="Z_19E93B34_BE74_42BD_947E_B22C6D35E86E_.wvu.PrintArea" localSheetId="6" hidden="1">F!$A$1:$O$290</definedName>
    <definedName name="Z_19E93B34_BE74_42BD_947E_B22C6D35E86E_.wvu.PrintArea" localSheetId="7" hidden="1">G!$A$1:$O$400</definedName>
    <definedName name="Z_19E93B34_BE74_42BD_947E_B22C6D35E86E_.wvu.PrintArea" localSheetId="8" hidden="1">H!$A$1:$O$91</definedName>
    <definedName name="Z_19E93B34_BE74_42BD_947E_B22C6D35E86E_.wvu.PrintArea" localSheetId="9" hidden="1">I!$A$1:$O$45</definedName>
    <definedName name="Z_19E93B34_BE74_42BD_947E_B22C6D35E86E_.wvu.PrintArea" localSheetId="10" hidden="1">J!$A$1:$N$131</definedName>
    <definedName name="Z_19E93B34_BE74_42BD_947E_B22C6D35E86E_.wvu.Rows" localSheetId="2" hidden="1">B!$18:$19,B!$36:$37,B!$39:$54,B!$56:$71,B!#REF!,B!#REF!,B!$83:$84,B!#REF!,B!#REF!,B!#REF!,B!#REF!,B!#REF!,B!#REF!,B!#REF!,B!#REF!,B!#REF!,B!#REF!,B!#REF!,B!#REF!</definedName>
    <definedName name="Z_4452754D_46E7_C949_942B_318E37676E62_.wvu.Cols" localSheetId="4" hidden="1">D!$M:$N</definedName>
    <definedName name="Z_4452754D_46E7_C949_942B_318E37676E62_.wvu.Cols" localSheetId="6" hidden="1">F!$M:$N</definedName>
    <definedName name="Z_4452754D_46E7_C949_942B_318E37676E62_.wvu.Cols" localSheetId="7" hidden="1">G!$M:$N</definedName>
    <definedName name="Z_4452754D_46E7_C949_942B_318E37676E62_.wvu.Cols" localSheetId="8" hidden="1">H!$M:$N</definedName>
    <definedName name="Z_4452754D_46E7_C949_942B_318E37676E62_.wvu.Cols" localSheetId="9" hidden="1">I!$M:$N</definedName>
    <definedName name="Z_4452754D_46E7_C949_942B_318E37676E62_.wvu.Cols" localSheetId="10" hidden="1">J!$L:$M</definedName>
    <definedName name="Z_4452754D_46E7_C949_942B_318E37676E62_.wvu.Cols" localSheetId="11" hidden="1">PauseEnd!$A:$B,PauseEnd!$E:$V</definedName>
    <definedName name="Z_4452754D_46E7_C949_942B_318E37676E62_.wvu.FilterData" localSheetId="2" hidden="1">B!$A$2:$N$87</definedName>
    <definedName name="Z_4452754D_46E7_C949_942B_318E37676E62_.wvu.FilterData" localSheetId="4" hidden="1">D!$A$2:$O$205</definedName>
    <definedName name="Z_4452754D_46E7_C949_942B_318E37676E62_.wvu.FilterData" localSheetId="6" hidden="1">F!$A$2:$O$290</definedName>
    <definedName name="Z_4452754D_46E7_C949_942B_318E37676E62_.wvu.FilterData" localSheetId="7" hidden="1">G!$A$2:$O$400</definedName>
    <definedName name="Z_4452754D_46E7_C949_942B_318E37676E62_.wvu.FilterData" localSheetId="8" hidden="1">H!$A$2:$O$48</definedName>
    <definedName name="Z_4452754D_46E7_C949_942B_318E37676E62_.wvu.FilterData" localSheetId="9" hidden="1">I!$A$2:$O$2</definedName>
    <definedName name="Z_4452754D_46E7_C949_942B_318E37676E62_.wvu.FilterData" localSheetId="10" hidden="1">J!$A$2:$N$77</definedName>
    <definedName name="Z_4452754D_46E7_C949_942B_318E37676E62_.wvu.FilterData" localSheetId="11" hidden="1">PauseEnd!$D$2:$AA$18</definedName>
    <definedName name="Z_4452754D_46E7_C949_942B_318E37676E62_.wvu.PrintArea" localSheetId="4" hidden="1">D!$A$1:$O$205</definedName>
    <definedName name="Z_4452754D_46E7_C949_942B_318E37676E62_.wvu.PrintArea" localSheetId="6" hidden="1">F!$A$1:$O$290</definedName>
    <definedName name="Z_4452754D_46E7_C949_942B_318E37676E62_.wvu.PrintArea" localSheetId="7" hidden="1">G!$A$1:$O$400</definedName>
    <definedName name="Z_4452754D_46E7_C949_942B_318E37676E62_.wvu.PrintArea" localSheetId="8" hidden="1">H!$A$1:$O$91</definedName>
    <definedName name="Z_4452754D_46E7_C949_942B_318E37676E62_.wvu.PrintArea" localSheetId="9" hidden="1">I!$A$1:$O$45</definedName>
    <definedName name="Z_4452754D_46E7_C949_942B_318E37676E62_.wvu.PrintArea" localSheetId="10" hidden="1">J!$A$1:$N$131</definedName>
    <definedName name="Z_4452754D_46E7_C949_942B_318E37676E62_.wvu.Rows" localSheetId="2" hidden="1">B!#REF!,B!#REF!,B!#REF!,B!#REF!,B!#REF!,B!#REF!,B!#REF!,B!#REF!,B!#REF!,B!#REF!</definedName>
    <definedName name="Z_4452754D_46E7_C949_942B_318E37676E62_.wvu.Rows" localSheetId="4" hidden="1">#VALUE!</definedName>
    <definedName name="Z_4452754D_46E7_C949_942B_318E37676E62_.wvu.Rows" localSheetId="6" hidden="1">#VALUE!</definedName>
    <definedName name="Z_4452754D_46E7_C949_942B_318E37676E62_.wvu.Rows" localSheetId="7" hidden="1">#VALUE!</definedName>
    <definedName name="Z_4452754D_46E7_C949_942B_318E37676E62_.wvu.Rows" localSheetId="8" hidden="1">#VALUE!</definedName>
    <definedName name="Z_4452754D_46E7_C949_942B_318E37676E62_.wvu.Rows" localSheetId="9" hidden="1">#VALUE!</definedName>
    <definedName name="Z_4452754D_46E7_C949_942B_318E37676E62_.wvu.Rows" localSheetId="10" hidden="1">#VALUE!</definedName>
    <definedName name="Z_484F9B4D_5418_41DE_B2FB_6C5776DCE244_.wvu.Cols" localSheetId="11" hidden="1">PauseEnd!$A:$B,PauseEnd!$E:$V</definedName>
    <definedName name="Z_484F9B4D_5418_41DE_B2FB_6C5776DCE244_.wvu.FilterData" localSheetId="2" hidden="1">B!$A$2:$N$87</definedName>
    <definedName name="Z_484F9B4D_5418_41DE_B2FB_6C5776DCE244_.wvu.FilterData" localSheetId="4" hidden="1">D!$A$2:$O$205</definedName>
    <definedName name="Z_484F9B4D_5418_41DE_B2FB_6C5776DCE244_.wvu.FilterData" localSheetId="6" hidden="1">F!$A$2:$O$290</definedName>
    <definedName name="Z_484F9B4D_5418_41DE_B2FB_6C5776DCE244_.wvu.FilterData" localSheetId="7" hidden="1">G!$A$2:$O$400</definedName>
    <definedName name="Z_484F9B4D_5418_41DE_B2FB_6C5776DCE244_.wvu.FilterData" localSheetId="8" hidden="1">H!$A$2:$O$48</definedName>
    <definedName name="Z_484F9B4D_5418_41DE_B2FB_6C5776DCE244_.wvu.FilterData" localSheetId="9" hidden="1">I!$A$2:$O$2</definedName>
    <definedName name="Z_484F9B4D_5418_41DE_B2FB_6C5776DCE244_.wvu.FilterData" localSheetId="10" hidden="1">J!$A$2:$N$77</definedName>
    <definedName name="Z_484F9B4D_5418_41DE_B2FB_6C5776DCE244_.wvu.FilterData" localSheetId="11" hidden="1">PauseEnd!$D$2:$AA$18</definedName>
    <definedName name="Z_484F9B4D_5418_41DE_B2FB_6C5776DCE244_.wvu.PrintArea" localSheetId="4" hidden="1">D!$A$1:$O$205</definedName>
    <definedName name="Z_484F9B4D_5418_41DE_B2FB_6C5776DCE244_.wvu.PrintArea" localSheetId="6" hidden="1">F!$A$1:$O$290</definedName>
    <definedName name="Z_484F9B4D_5418_41DE_B2FB_6C5776DCE244_.wvu.PrintArea" localSheetId="7" hidden="1">G!$A$1:$O$400</definedName>
    <definedName name="Z_484F9B4D_5418_41DE_B2FB_6C5776DCE244_.wvu.PrintArea" localSheetId="8" hidden="1">H!$A$1:$O$91</definedName>
    <definedName name="Z_484F9B4D_5418_41DE_B2FB_6C5776DCE244_.wvu.PrintArea" localSheetId="9" hidden="1">I!$A$1:$O$45</definedName>
    <definedName name="Z_484F9B4D_5418_41DE_B2FB_6C5776DCE244_.wvu.PrintArea" localSheetId="10" hidden="1">J!$A$1:$N$131</definedName>
    <definedName name="Z_484F9B4D_5418_41DE_B2FB_6C5776DCE244_.wvu.Rows" localSheetId="2" hidden="1">B!#REF!,B!#REF!,B!#REF!,B!#REF!,B!#REF!,B!#REF!,B!#REF!,B!#REF!,B!#REF!,B!#REF!</definedName>
  </definedNames>
  <calcPr calcId="152511" concurrentCalc="0"/>
</workbook>
</file>

<file path=xl/calcChain.xml><?xml version="1.0" encoding="utf-8"?>
<calcChain xmlns="http://schemas.openxmlformats.org/spreadsheetml/2006/main">
  <c r="N129" i="17" l="1"/>
  <c r="M129" i="17"/>
  <c r="K129" i="17"/>
  <c r="F129" i="17"/>
  <c r="E129" i="17"/>
  <c r="C129" i="17"/>
  <c r="M128" i="17"/>
  <c r="K128" i="17"/>
  <c r="F128" i="17"/>
  <c r="E128" i="17"/>
  <c r="C128" i="17"/>
  <c r="N126" i="17"/>
  <c r="N125" i="17"/>
  <c r="N124" i="17"/>
  <c r="N123" i="17"/>
  <c r="M123" i="17"/>
  <c r="K123" i="17"/>
  <c r="F123" i="17"/>
  <c r="E123" i="17"/>
  <c r="C123" i="17"/>
  <c r="N121" i="17"/>
  <c r="N120" i="17"/>
  <c r="N119" i="17"/>
  <c r="N118" i="17"/>
  <c r="N117" i="17"/>
  <c r="N116" i="17"/>
  <c r="N114" i="17"/>
  <c r="M114" i="17"/>
  <c r="K114" i="17"/>
  <c r="F114" i="17"/>
  <c r="E114" i="17"/>
  <c r="C114" i="17"/>
  <c r="N113" i="17"/>
  <c r="M113" i="17"/>
  <c r="K113" i="17"/>
  <c r="F113" i="17"/>
  <c r="E113" i="17"/>
  <c r="C113" i="17"/>
  <c r="N112" i="17"/>
  <c r="M112" i="17"/>
  <c r="K112" i="17"/>
  <c r="F112" i="17"/>
  <c r="E112" i="17"/>
  <c r="C112" i="17"/>
  <c r="N109" i="17"/>
  <c r="L109" i="17"/>
  <c r="J109" i="17"/>
  <c r="H109" i="17"/>
  <c r="G109" i="17"/>
  <c r="F109" i="17"/>
  <c r="E109" i="17"/>
  <c r="D109" i="17"/>
  <c r="C109" i="17"/>
  <c r="N108" i="17"/>
  <c r="M108" i="17"/>
  <c r="K108" i="17"/>
  <c r="F108" i="17"/>
  <c r="E108" i="17"/>
  <c r="C108" i="17"/>
  <c r="N107" i="17"/>
  <c r="M107" i="17"/>
  <c r="K107" i="17"/>
  <c r="F107" i="17"/>
  <c r="E107" i="17"/>
  <c r="C107" i="17"/>
  <c r="N106" i="17"/>
  <c r="M106" i="17"/>
  <c r="K106" i="17"/>
  <c r="F106" i="17"/>
  <c r="E106" i="17"/>
  <c r="C106" i="17"/>
  <c r="N105" i="17"/>
  <c r="M105" i="17"/>
  <c r="K105" i="17"/>
  <c r="F105" i="17"/>
  <c r="E105" i="17"/>
  <c r="C105" i="17"/>
  <c r="L104" i="17"/>
  <c r="J104" i="17"/>
  <c r="H104" i="17"/>
  <c r="G104" i="17"/>
  <c r="F104" i="17"/>
  <c r="E104" i="17"/>
  <c r="D104" i="17"/>
  <c r="C104" i="17"/>
  <c r="N103" i="17"/>
  <c r="M103" i="17"/>
  <c r="K103" i="17"/>
  <c r="F103" i="17"/>
  <c r="E103" i="17"/>
  <c r="C103" i="17"/>
  <c r="N102" i="17"/>
  <c r="N101" i="17"/>
  <c r="N100" i="17"/>
  <c r="N98" i="17"/>
  <c r="M98" i="17"/>
  <c r="K98" i="17"/>
  <c r="F98" i="17"/>
  <c r="E98" i="17"/>
  <c r="C98" i="17"/>
  <c r="N97" i="17"/>
  <c r="N96" i="17"/>
  <c r="N95" i="17"/>
  <c r="N94" i="17"/>
  <c r="N93" i="17"/>
  <c r="N92" i="17"/>
  <c r="N90" i="17"/>
  <c r="M90" i="17"/>
  <c r="K90" i="17"/>
  <c r="F90" i="17"/>
  <c r="E90" i="17"/>
  <c r="C90" i="17"/>
  <c r="N89" i="17"/>
  <c r="M89" i="17"/>
  <c r="K89" i="17"/>
  <c r="F89" i="17"/>
  <c r="E89" i="17"/>
  <c r="C89" i="17"/>
  <c r="N88" i="17"/>
  <c r="M88" i="17"/>
  <c r="K88" i="17"/>
  <c r="F88" i="17"/>
  <c r="E88" i="17"/>
  <c r="C88" i="17"/>
  <c r="N87" i="17"/>
  <c r="M87" i="17"/>
  <c r="K87" i="17"/>
  <c r="F87" i="17"/>
  <c r="E87" i="17"/>
  <c r="C87" i="17"/>
  <c r="N86" i="17"/>
  <c r="M86" i="17"/>
  <c r="K86" i="17"/>
  <c r="F86" i="17"/>
  <c r="E86" i="17"/>
  <c r="C86" i="17"/>
  <c r="N85" i="17"/>
  <c r="M85" i="17"/>
  <c r="K85" i="17"/>
  <c r="F85" i="17"/>
  <c r="E85" i="17"/>
  <c r="C85" i="17"/>
  <c r="N84" i="17"/>
  <c r="M84" i="17"/>
  <c r="K84" i="17"/>
  <c r="F84" i="17"/>
  <c r="E84" i="17"/>
  <c r="C84" i="17"/>
  <c r="L83" i="17"/>
  <c r="J83" i="17"/>
  <c r="H83" i="17"/>
  <c r="G83" i="17"/>
  <c r="F83" i="17"/>
  <c r="E83" i="17"/>
  <c r="D83" i="17"/>
  <c r="C83" i="17"/>
  <c r="N82" i="17"/>
  <c r="M82" i="17"/>
  <c r="K82" i="17"/>
  <c r="F82" i="17"/>
  <c r="E82" i="17"/>
  <c r="C82" i="17"/>
  <c r="N81" i="17"/>
  <c r="M81" i="17"/>
  <c r="K81" i="17"/>
  <c r="F81" i="17"/>
  <c r="E81" i="17"/>
  <c r="C81" i="17"/>
  <c r="N80" i="17"/>
  <c r="M80" i="17"/>
  <c r="K80" i="17"/>
  <c r="F80" i="17"/>
  <c r="E80" i="17"/>
  <c r="C80" i="17"/>
  <c r="L79" i="17"/>
  <c r="J79" i="17"/>
  <c r="H79" i="17"/>
  <c r="G79" i="17"/>
  <c r="F79" i="17"/>
  <c r="E79" i="17"/>
  <c r="D79" i="17"/>
  <c r="C79" i="17"/>
  <c r="N77" i="17"/>
  <c r="M77" i="17"/>
  <c r="K77" i="17"/>
  <c r="F77" i="17"/>
  <c r="E77" i="17"/>
  <c r="C77" i="17"/>
  <c r="N76" i="17"/>
  <c r="M76" i="17"/>
  <c r="K76" i="17"/>
  <c r="F76" i="17"/>
  <c r="E76" i="17"/>
  <c r="C76" i="17"/>
  <c r="N75" i="17"/>
  <c r="M75" i="17"/>
  <c r="K75" i="17"/>
  <c r="F75" i="17"/>
  <c r="E75" i="17"/>
  <c r="C75" i="17"/>
  <c r="N74" i="17"/>
  <c r="M74" i="17"/>
  <c r="K74" i="17"/>
  <c r="F74" i="17"/>
  <c r="E74" i="17"/>
  <c r="C74" i="17"/>
  <c r="N73" i="17"/>
  <c r="M73" i="17"/>
  <c r="K73" i="17"/>
  <c r="F73" i="17"/>
  <c r="E73" i="17"/>
  <c r="C73" i="17"/>
  <c r="N72" i="17"/>
  <c r="M72" i="17"/>
  <c r="K72" i="17"/>
  <c r="F72" i="17"/>
  <c r="E72" i="17"/>
  <c r="C72" i="17"/>
  <c r="N71" i="17"/>
  <c r="M71" i="17"/>
  <c r="K71" i="17"/>
  <c r="F71" i="17"/>
  <c r="E71" i="17"/>
  <c r="C71" i="17"/>
  <c r="N69" i="17"/>
  <c r="M69" i="17"/>
  <c r="K69" i="17"/>
  <c r="F69" i="17"/>
  <c r="E69" i="17"/>
  <c r="C69" i="17"/>
  <c r="N68" i="17"/>
  <c r="M68" i="17"/>
  <c r="K68" i="17"/>
  <c r="F68" i="17"/>
  <c r="E68" i="17"/>
  <c r="C68" i="17"/>
  <c r="N65" i="17"/>
  <c r="M65" i="17"/>
  <c r="K65" i="17"/>
  <c r="F65" i="17"/>
  <c r="E65" i="17"/>
  <c r="C65" i="17"/>
  <c r="N64" i="17"/>
  <c r="M64" i="17"/>
  <c r="K64" i="17"/>
  <c r="F64" i="17"/>
  <c r="E64" i="17"/>
  <c r="C64" i="17"/>
  <c r="N62" i="17"/>
  <c r="M62" i="17"/>
  <c r="K62" i="17"/>
  <c r="F62" i="17"/>
  <c r="E62" i="17"/>
  <c r="C62" i="17"/>
  <c r="N61" i="17"/>
  <c r="M61" i="17"/>
  <c r="K61" i="17"/>
  <c r="F61" i="17"/>
  <c r="E61" i="17"/>
  <c r="C61" i="17"/>
  <c r="N59" i="17"/>
  <c r="N58" i="17"/>
  <c r="M58" i="17"/>
  <c r="K58" i="17"/>
  <c r="F58" i="17"/>
  <c r="E58" i="17"/>
  <c r="C58" i="17"/>
  <c r="N57" i="17"/>
  <c r="M57" i="17"/>
  <c r="K57" i="17"/>
  <c r="F57" i="17"/>
  <c r="E57" i="17"/>
  <c r="C57" i="17"/>
  <c r="N54" i="17"/>
  <c r="M54" i="17"/>
  <c r="K54" i="17"/>
  <c r="F54" i="17"/>
  <c r="E54" i="17"/>
  <c r="C54" i="17"/>
  <c r="N53" i="17"/>
  <c r="M53" i="17"/>
  <c r="K53" i="17"/>
  <c r="F53" i="17"/>
  <c r="E53" i="17"/>
  <c r="C53" i="17"/>
  <c r="N39" i="17"/>
  <c r="N37" i="17"/>
  <c r="M37" i="17"/>
  <c r="K37" i="17"/>
  <c r="F37" i="17"/>
  <c r="E37" i="17"/>
  <c r="C37" i="17"/>
  <c r="N36" i="17"/>
  <c r="M36" i="17"/>
  <c r="K36" i="17"/>
  <c r="F36" i="17"/>
  <c r="E36" i="17"/>
  <c r="C36" i="17"/>
  <c r="N34" i="17"/>
  <c r="M34" i="17"/>
  <c r="K34" i="17"/>
  <c r="F34" i="17"/>
  <c r="E34" i="17"/>
  <c r="C34" i="17"/>
  <c r="N33" i="17"/>
  <c r="M33" i="17"/>
  <c r="K33" i="17"/>
  <c r="F33" i="17"/>
  <c r="E33" i="17"/>
  <c r="C33" i="17"/>
  <c r="N31" i="17"/>
  <c r="M31" i="17"/>
  <c r="K31" i="17"/>
  <c r="F31" i="17"/>
  <c r="E31" i="17"/>
  <c r="C31" i="17"/>
  <c r="N30" i="17"/>
  <c r="M30" i="17"/>
  <c r="K30" i="17"/>
  <c r="F30" i="17"/>
  <c r="E30" i="17"/>
  <c r="C30" i="17"/>
  <c r="N28" i="17"/>
  <c r="M28" i="17"/>
  <c r="K28" i="17"/>
  <c r="F28" i="17"/>
  <c r="E28" i="17"/>
  <c r="C28" i="17"/>
  <c r="N27" i="17"/>
  <c r="M27" i="17"/>
  <c r="K27" i="17"/>
  <c r="F27" i="17"/>
  <c r="E27" i="17"/>
  <c r="C27" i="17"/>
  <c r="N25" i="17"/>
  <c r="N24" i="17"/>
  <c r="M24" i="17"/>
  <c r="K24" i="17"/>
  <c r="F24" i="17"/>
  <c r="E24" i="17"/>
  <c r="C24" i="17"/>
  <c r="N23" i="17"/>
  <c r="N22" i="17"/>
  <c r="N21" i="17"/>
  <c r="N20" i="17"/>
  <c r="N19" i="17"/>
  <c r="N18" i="17"/>
  <c r="N17" i="17"/>
  <c r="N16" i="17"/>
  <c r="N15" i="17"/>
  <c r="N14" i="17"/>
  <c r="N13" i="17"/>
  <c r="N12" i="17"/>
  <c r="N10" i="17"/>
  <c r="N9" i="17"/>
  <c r="N8" i="17"/>
  <c r="N6" i="17"/>
  <c r="N4" i="17"/>
  <c r="O101" i="15"/>
  <c r="O100" i="15"/>
  <c r="O99" i="15"/>
  <c r="O98" i="15"/>
  <c r="O96" i="15"/>
  <c r="O95" i="15"/>
  <c r="O94" i="15"/>
  <c r="O91" i="15"/>
  <c r="O90" i="15"/>
  <c r="O89" i="15"/>
  <c r="O88" i="15"/>
  <c r="O86" i="15"/>
  <c r="O85" i="15"/>
  <c r="O84" i="15"/>
  <c r="O82" i="15"/>
  <c r="O81" i="15"/>
  <c r="O80" i="15"/>
  <c r="O78" i="15"/>
  <c r="O77" i="15"/>
  <c r="O76" i="15"/>
  <c r="O73" i="15"/>
  <c r="O72" i="15"/>
  <c r="O71" i="15"/>
  <c r="O70" i="15"/>
  <c r="O68" i="15"/>
  <c r="O67" i="15"/>
  <c r="O66" i="15"/>
  <c r="O64" i="15"/>
  <c r="O63" i="15"/>
  <c r="O62" i="15"/>
  <c r="O61" i="15"/>
  <c r="O59" i="15"/>
  <c r="O58" i="15"/>
  <c r="O57" i="15"/>
  <c r="O56" i="15"/>
  <c r="O54" i="15"/>
  <c r="O53" i="15"/>
  <c r="O52" i="15"/>
  <c r="O51" i="15"/>
  <c r="O50" i="15"/>
  <c r="O49" i="15"/>
  <c r="O48" i="15"/>
  <c r="O47" i="15"/>
  <c r="O46" i="15"/>
  <c r="O45" i="15"/>
  <c r="O44" i="15"/>
  <c r="O43" i="15"/>
  <c r="O42" i="15"/>
  <c r="O41" i="15"/>
  <c r="O40" i="15"/>
  <c r="O39" i="15"/>
  <c r="O38" i="15"/>
  <c r="O37" i="15"/>
  <c r="O35" i="15"/>
  <c r="O34" i="15"/>
  <c r="O33" i="15"/>
  <c r="O32" i="15"/>
  <c r="O31" i="15"/>
  <c r="O30" i="15"/>
  <c r="O29" i="15"/>
  <c r="O28" i="15"/>
  <c r="O27" i="15"/>
  <c r="O26" i="15"/>
  <c r="O25" i="15"/>
  <c r="O24" i="15"/>
  <c r="O23" i="15"/>
  <c r="O21" i="15"/>
  <c r="O20" i="15"/>
  <c r="O19" i="15"/>
  <c r="O18" i="15"/>
  <c r="O17" i="15"/>
  <c r="O16" i="15"/>
  <c r="O15" i="15"/>
  <c r="O13" i="15"/>
  <c r="O12" i="15"/>
  <c r="O11" i="15"/>
  <c r="O10" i="15"/>
  <c r="O8" i="15"/>
  <c r="O7" i="15"/>
  <c r="O6" i="15"/>
  <c r="O5" i="15"/>
  <c r="O394" i="14"/>
  <c r="O393" i="14"/>
  <c r="O390" i="14"/>
  <c r="O389" i="14"/>
  <c r="O388" i="14"/>
  <c r="O387" i="14"/>
  <c r="O386" i="14"/>
  <c r="O384" i="14"/>
  <c r="O383" i="14"/>
  <c r="O382" i="14"/>
  <c r="O380" i="14"/>
  <c r="O379" i="14"/>
  <c r="O378" i="14"/>
  <c r="O375" i="14"/>
  <c r="O374" i="14"/>
  <c r="O373" i="14"/>
  <c r="O371" i="14"/>
  <c r="O370" i="14"/>
  <c r="O369" i="14"/>
  <c r="O367" i="14"/>
  <c r="O366" i="14"/>
  <c r="O365" i="14"/>
  <c r="O363" i="14"/>
  <c r="O362" i="14"/>
  <c r="O361" i="14"/>
  <c r="O360" i="14"/>
  <c r="O359" i="14"/>
  <c r="O358" i="14"/>
  <c r="O357" i="14"/>
  <c r="O356" i="14"/>
  <c r="O355" i="14"/>
  <c r="O354" i="14"/>
  <c r="O352" i="14"/>
  <c r="O351" i="14"/>
  <c r="O350" i="14"/>
  <c r="O348" i="14"/>
  <c r="O347" i="14"/>
  <c r="O346" i="14"/>
  <c r="O345" i="14"/>
  <c r="O342" i="14"/>
  <c r="O341" i="14"/>
  <c r="O340" i="14"/>
  <c r="O339" i="14"/>
  <c r="O338" i="14"/>
  <c r="O336" i="14"/>
  <c r="O335" i="14"/>
  <c r="O334" i="14"/>
  <c r="O333" i="14"/>
  <c r="O331" i="14"/>
  <c r="O330" i="14"/>
  <c r="O329" i="14"/>
  <c r="O328" i="14"/>
  <c r="O327" i="14"/>
  <c r="O325" i="14"/>
  <c r="O324" i="14"/>
  <c r="O323" i="14"/>
  <c r="O322" i="14"/>
  <c r="O321" i="14"/>
  <c r="O319" i="14"/>
  <c r="O318" i="14"/>
  <c r="O317" i="14"/>
  <c r="O316" i="14"/>
  <c r="O315" i="14"/>
  <c r="O313" i="14"/>
  <c r="O312" i="14"/>
  <c r="O311" i="14"/>
  <c r="O310" i="14"/>
  <c r="O309" i="14"/>
  <c r="O298" i="14"/>
  <c r="O297" i="14"/>
  <c r="O296" i="14"/>
  <c r="O295" i="14"/>
  <c r="O293" i="14"/>
  <c r="O292" i="14"/>
  <c r="O291" i="14"/>
  <c r="O290" i="14"/>
  <c r="O288" i="14"/>
  <c r="O287" i="14"/>
  <c r="O286" i="14"/>
  <c r="O285" i="14"/>
  <c r="O283" i="14"/>
  <c r="O282" i="14"/>
  <c r="O281" i="14"/>
  <c r="O280" i="14"/>
  <c r="O278" i="14"/>
  <c r="O277" i="14"/>
  <c r="O276" i="14"/>
  <c r="O275" i="14"/>
  <c r="O273" i="14"/>
  <c r="O272" i="14"/>
  <c r="O271" i="14"/>
  <c r="O270" i="14"/>
  <c r="O268" i="14"/>
  <c r="O267" i="14"/>
  <c r="O262" i="14"/>
  <c r="O261" i="14"/>
  <c r="O260" i="14"/>
  <c r="O259" i="14"/>
  <c r="O258" i="14"/>
  <c r="O255" i="14"/>
  <c r="O254" i="14"/>
  <c r="O253" i="14"/>
  <c r="O249" i="14"/>
  <c r="O245" i="14"/>
  <c r="O244" i="14"/>
  <c r="O243" i="14"/>
  <c r="O242" i="14"/>
  <c r="O241" i="14"/>
  <c r="O240" i="14"/>
  <c r="O238" i="14"/>
  <c r="O237" i="14"/>
  <c r="O236" i="14"/>
  <c r="O235" i="14"/>
  <c r="O234" i="14"/>
  <c r="O233" i="14"/>
  <c r="O232" i="14"/>
  <c r="O231" i="14"/>
  <c r="O230" i="14"/>
  <c r="O229" i="14"/>
  <c r="O228" i="14"/>
  <c r="O227" i="14"/>
  <c r="O226" i="14"/>
  <c r="O225" i="14"/>
  <c r="O224" i="14"/>
  <c r="O223" i="14"/>
  <c r="O222" i="14"/>
  <c r="O221" i="14"/>
  <c r="O219" i="14"/>
  <c r="O218" i="14"/>
  <c r="O214" i="14"/>
  <c r="O213" i="14"/>
  <c r="O208" i="14"/>
  <c r="O203" i="14"/>
  <c r="O202" i="14"/>
  <c r="O201" i="14"/>
  <c r="O197" i="14"/>
  <c r="O196" i="14"/>
  <c r="O195" i="14"/>
  <c r="O194" i="14"/>
  <c r="O193" i="14"/>
  <c r="O192" i="14"/>
  <c r="O190" i="14"/>
  <c r="O189" i="14"/>
  <c r="O188" i="14"/>
  <c r="O187" i="14"/>
  <c r="O186" i="14"/>
  <c r="O183" i="14"/>
  <c r="O182" i="14"/>
  <c r="O181" i="14"/>
  <c r="O177" i="14"/>
  <c r="O173" i="14"/>
  <c r="O172" i="14"/>
  <c r="O171" i="14"/>
  <c r="O170" i="14"/>
  <c r="O169" i="14"/>
  <c r="O168" i="14"/>
  <c r="O166" i="14"/>
  <c r="O165" i="14"/>
  <c r="O164" i="14"/>
  <c r="O163" i="14"/>
  <c r="O162" i="14"/>
  <c r="O161" i="14"/>
  <c r="O160" i="14"/>
  <c r="O159" i="14"/>
  <c r="O158" i="14"/>
  <c r="O157" i="14"/>
  <c r="O156" i="14"/>
  <c r="O155" i="14"/>
  <c r="O154" i="14"/>
  <c r="O153" i="14"/>
  <c r="O152" i="14"/>
  <c r="O151" i="14"/>
  <c r="O150" i="14"/>
  <c r="O149" i="14"/>
  <c r="O147" i="14"/>
  <c r="O146" i="14"/>
  <c r="O142" i="14"/>
  <c r="O141" i="14"/>
  <c r="O136" i="14"/>
  <c r="O132" i="14"/>
  <c r="O131" i="14"/>
  <c r="O130" i="14"/>
  <c r="O126" i="14"/>
  <c r="O125" i="14"/>
  <c r="O124" i="14"/>
  <c r="O123" i="14"/>
  <c r="O122" i="14"/>
  <c r="O119" i="14"/>
  <c r="O118" i="14"/>
  <c r="O117" i="14"/>
  <c r="O113" i="14"/>
  <c r="O109" i="14"/>
  <c r="O108" i="14"/>
  <c r="O107" i="14"/>
  <c r="O106" i="14"/>
  <c r="O105" i="14"/>
  <c r="O104" i="14"/>
  <c r="O102" i="14"/>
  <c r="O101" i="14"/>
  <c r="O100" i="14"/>
  <c r="O99" i="14"/>
  <c r="O98" i="14"/>
  <c r="O97" i="14"/>
  <c r="O96" i="14"/>
  <c r="O95" i="14"/>
  <c r="O94" i="14"/>
  <c r="O93" i="14"/>
  <c r="O92" i="14"/>
  <c r="O91" i="14"/>
  <c r="O90" i="14"/>
  <c r="O89" i="14"/>
  <c r="O88" i="14"/>
  <c r="O87" i="14"/>
  <c r="O86" i="14"/>
  <c r="O85" i="14"/>
  <c r="O83" i="14"/>
  <c r="O82" i="14"/>
  <c r="O78" i="14"/>
  <c r="O77" i="14"/>
  <c r="O72" i="14"/>
  <c r="O69" i="14"/>
  <c r="O68" i="14"/>
  <c r="O67" i="14"/>
  <c r="O63" i="14"/>
  <c r="O62" i="14"/>
  <c r="O61" i="14"/>
  <c r="O60" i="14"/>
  <c r="O59" i="14"/>
  <c r="O56" i="14"/>
  <c r="O55" i="14"/>
  <c r="O54" i="14"/>
  <c r="O50" i="14"/>
  <c r="O47" i="14"/>
  <c r="O46" i="14"/>
  <c r="O45" i="14"/>
  <c r="O44" i="14"/>
  <c r="O43" i="14"/>
  <c r="O42" i="14"/>
  <c r="O40" i="14"/>
  <c r="O39" i="14"/>
  <c r="O38" i="14"/>
  <c r="O37" i="14"/>
  <c r="O36" i="14"/>
  <c r="O35" i="14"/>
  <c r="O34" i="14"/>
  <c r="O33" i="14"/>
  <c r="O32" i="14"/>
  <c r="O31" i="14"/>
  <c r="O30" i="14"/>
  <c r="O29" i="14"/>
  <c r="O28" i="14"/>
  <c r="O27" i="14"/>
  <c r="O26" i="14"/>
  <c r="O25" i="14"/>
  <c r="O24" i="14"/>
  <c r="O23" i="14"/>
  <c r="O21" i="14"/>
  <c r="O20" i="14"/>
  <c r="O16" i="14"/>
  <c r="O15" i="14"/>
  <c r="O14" i="14"/>
  <c r="O10" i="14"/>
  <c r="O9" i="14"/>
  <c r="O8" i="14"/>
  <c r="O7" i="14"/>
  <c r="O6" i="14"/>
  <c r="O285" i="13"/>
  <c r="O284" i="13"/>
  <c r="O283" i="13"/>
  <c r="O282" i="13"/>
  <c r="O281" i="13"/>
  <c r="O279" i="13"/>
  <c r="O278" i="13"/>
  <c r="O277" i="13"/>
  <c r="O276" i="13"/>
  <c r="O275" i="13"/>
  <c r="O273" i="13"/>
  <c r="O272" i="13"/>
  <c r="O271" i="13"/>
  <c r="O270" i="13"/>
  <c r="O269" i="13"/>
  <c r="O267" i="13"/>
  <c r="O266" i="13"/>
  <c r="O265" i="13"/>
  <c r="O264" i="13"/>
  <c r="O263" i="13"/>
  <c r="O262" i="13"/>
  <c r="O261" i="13"/>
  <c r="O260" i="13"/>
  <c r="O259" i="13"/>
  <c r="O258" i="13"/>
  <c r="O257" i="13"/>
  <c r="O256" i="13"/>
  <c r="O255" i="13"/>
  <c r="O254" i="13"/>
  <c r="O253" i="13"/>
  <c r="O252" i="13"/>
  <c r="O249" i="13"/>
  <c r="O248" i="13"/>
  <c r="O247" i="13"/>
  <c r="O246" i="13"/>
  <c r="O245" i="13"/>
  <c r="O244" i="13"/>
  <c r="O243" i="13"/>
  <c r="O242" i="13"/>
  <c r="O241" i="13"/>
  <c r="O240" i="13"/>
  <c r="O239" i="13"/>
  <c r="O238" i="13"/>
  <c r="O236" i="13"/>
  <c r="O235" i="13"/>
  <c r="O234" i="13"/>
  <c r="O233" i="13"/>
  <c r="O232" i="13"/>
  <c r="O231" i="13"/>
  <c r="O230" i="13"/>
  <c r="O229" i="13"/>
  <c r="O227" i="13"/>
  <c r="O226" i="13"/>
  <c r="O225" i="13"/>
  <c r="O224" i="13"/>
  <c r="O223" i="13"/>
  <c r="O222" i="13"/>
  <c r="O220" i="13"/>
  <c r="O219" i="13"/>
  <c r="O218" i="13"/>
  <c r="O217" i="13"/>
  <c r="O216" i="13"/>
  <c r="O215" i="13"/>
  <c r="O214" i="13"/>
  <c r="O213" i="13"/>
  <c r="O212" i="13"/>
  <c r="O211" i="13"/>
  <c r="O210" i="13"/>
  <c r="O208" i="13"/>
  <c r="O207" i="13"/>
  <c r="O206" i="13"/>
  <c r="O205" i="13"/>
  <c r="O204" i="13"/>
  <c r="O203" i="13"/>
  <c r="O202" i="13"/>
  <c r="O201" i="13"/>
  <c r="O200" i="13"/>
  <c r="O199" i="13"/>
  <c r="O198" i="13"/>
  <c r="O197" i="13"/>
  <c r="O195" i="13"/>
  <c r="O194" i="13"/>
  <c r="O193" i="13"/>
  <c r="O192" i="13"/>
  <c r="O191" i="13"/>
  <c r="O190" i="13"/>
  <c r="O189" i="13"/>
  <c r="O188" i="13"/>
  <c r="O187" i="13"/>
  <c r="O186" i="13"/>
  <c r="O185" i="13"/>
  <c r="O184" i="13"/>
  <c r="O183" i="13"/>
  <c r="O182" i="13"/>
  <c r="O181" i="13"/>
  <c r="O180" i="13"/>
  <c r="O179" i="13"/>
  <c r="O178" i="13"/>
  <c r="O176" i="13"/>
  <c r="O175" i="13"/>
  <c r="O174" i="13"/>
  <c r="O173" i="13"/>
  <c r="O172" i="13"/>
  <c r="O171" i="13"/>
  <c r="O170" i="13"/>
  <c r="O169" i="13"/>
  <c r="O168" i="13"/>
  <c r="O167" i="13"/>
  <c r="O166" i="13"/>
  <c r="O165" i="13"/>
  <c r="O164" i="13"/>
  <c r="O163" i="13"/>
  <c r="O161" i="13"/>
  <c r="O160" i="13"/>
  <c r="O159" i="13"/>
  <c r="O158" i="13"/>
  <c r="O157" i="13"/>
  <c r="O156" i="13"/>
  <c r="O155" i="13"/>
  <c r="O154" i="13"/>
  <c r="O153" i="13"/>
  <c r="O152" i="13"/>
  <c r="O151" i="13"/>
  <c r="O150" i="13"/>
  <c r="O149" i="13"/>
  <c r="O148" i="13"/>
  <c r="O147" i="13"/>
  <c r="O146" i="13"/>
  <c r="O145" i="13"/>
  <c r="O142" i="13"/>
  <c r="O141" i="13"/>
  <c r="O140" i="13"/>
  <c r="O139" i="13"/>
  <c r="O138" i="13"/>
  <c r="O137" i="13"/>
  <c r="O136" i="13"/>
  <c r="O135" i="13"/>
  <c r="O134" i="13"/>
  <c r="O133" i="13"/>
  <c r="O132" i="13"/>
  <c r="O131" i="13"/>
  <c r="O130" i="13"/>
  <c r="O128" i="13"/>
  <c r="O127" i="13"/>
  <c r="O126" i="13"/>
  <c r="O125" i="13"/>
  <c r="O124" i="13"/>
  <c r="O123" i="13"/>
  <c r="O122" i="13"/>
  <c r="O121" i="13"/>
  <c r="O120" i="13"/>
  <c r="O119" i="13"/>
  <c r="O116" i="13"/>
  <c r="F116" i="13"/>
  <c r="O115" i="13"/>
  <c r="F115" i="13"/>
  <c r="O114" i="13"/>
  <c r="F114" i="13"/>
  <c r="O113" i="13"/>
  <c r="F113" i="13"/>
  <c r="O110" i="13"/>
  <c r="L110" i="13"/>
  <c r="F110" i="13"/>
  <c r="O109" i="13"/>
  <c r="O108" i="13"/>
  <c r="O107" i="13"/>
  <c r="O106" i="13"/>
  <c r="F106" i="13"/>
  <c r="O105" i="13"/>
  <c r="O103" i="13"/>
  <c r="L103" i="13"/>
  <c r="F103" i="13"/>
  <c r="C103" i="13"/>
  <c r="O102" i="13"/>
  <c r="O101" i="13"/>
  <c r="O100" i="13"/>
  <c r="O99" i="13"/>
  <c r="F99" i="13"/>
  <c r="O98" i="13"/>
  <c r="F95" i="13"/>
  <c r="F94" i="13"/>
  <c r="F93" i="13"/>
  <c r="F92" i="13"/>
  <c r="O90" i="13"/>
  <c r="F90" i="13"/>
  <c r="O89" i="13"/>
  <c r="F89" i="13"/>
  <c r="O88" i="13"/>
  <c r="F88" i="13"/>
  <c r="O87" i="13"/>
  <c r="F87" i="13"/>
  <c r="O85" i="13"/>
  <c r="F85" i="13"/>
  <c r="O84" i="13"/>
  <c r="F84" i="13"/>
  <c r="O83" i="13"/>
  <c r="F83" i="13"/>
  <c r="O82" i="13"/>
  <c r="F82" i="13"/>
  <c r="O79" i="13"/>
  <c r="O78" i="13"/>
  <c r="O77" i="13"/>
  <c r="O76" i="13"/>
  <c r="O73" i="13"/>
  <c r="O72" i="13"/>
  <c r="O71" i="13"/>
  <c r="O70" i="13"/>
  <c r="O65" i="13"/>
  <c r="F65" i="13"/>
  <c r="O64" i="13"/>
  <c r="F64" i="13"/>
  <c r="O63" i="13"/>
  <c r="F63" i="13"/>
  <c r="O62" i="13"/>
  <c r="F62" i="13"/>
  <c r="O60" i="13"/>
  <c r="L60" i="13"/>
  <c r="F60" i="13"/>
  <c r="O59" i="13"/>
  <c r="L59" i="13"/>
  <c r="F59" i="13"/>
  <c r="O58" i="13"/>
  <c r="L58" i="13"/>
  <c r="F58" i="13"/>
  <c r="O57" i="13"/>
  <c r="L57" i="13"/>
  <c r="F57" i="13"/>
  <c r="O55" i="13"/>
  <c r="O54" i="13"/>
  <c r="F54" i="13"/>
  <c r="O53" i="13"/>
  <c r="F53" i="13"/>
  <c r="O52" i="13"/>
  <c r="F52" i="13"/>
  <c r="O51" i="13"/>
  <c r="F51" i="13"/>
  <c r="O50" i="13"/>
  <c r="F50" i="13"/>
  <c r="O49" i="13"/>
  <c r="F49" i="13"/>
  <c r="O48" i="13"/>
  <c r="F48" i="13"/>
  <c r="O47" i="13"/>
  <c r="F47" i="13"/>
  <c r="O46" i="13"/>
  <c r="F46" i="13"/>
  <c r="O44" i="13"/>
  <c r="F44" i="13"/>
  <c r="O43" i="13"/>
  <c r="F43" i="13"/>
  <c r="O42" i="13"/>
  <c r="O41" i="13"/>
  <c r="F41" i="13"/>
  <c r="O40" i="13"/>
  <c r="F40" i="13"/>
  <c r="O37" i="13"/>
  <c r="N37" i="13"/>
  <c r="L37" i="13"/>
  <c r="F37" i="13"/>
  <c r="E37" i="13"/>
  <c r="O36" i="13"/>
  <c r="L36" i="13"/>
  <c r="F36" i="13"/>
  <c r="O35" i="13"/>
  <c r="O34" i="13"/>
  <c r="O33" i="13"/>
  <c r="O32" i="13"/>
  <c r="O31" i="13"/>
  <c r="O30" i="13"/>
  <c r="O27" i="13"/>
  <c r="O26" i="13"/>
  <c r="N26" i="13"/>
  <c r="F26" i="13"/>
  <c r="O25" i="13"/>
  <c r="N25" i="13"/>
  <c r="F25" i="13"/>
  <c r="O24" i="13"/>
  <c r="F24" i="13"/>
  <c r="O23" i="13"/>
  <c r="F23" i="13"/>
  <c r="O22" i="13"/>
  <c r="F22" i="13"/>
  <c r="O21" i="13"/>
  <c r="F21" i="13"/>
  <c r="O20" i="13"/>
  <c r="N20" i="13"/>
  <c r="F20" i="13"/>
  <c r="O19" i="13"/>
  <c r="N19" i="13"/>
  <c r="F19" i="13"/>
  <c r="O18" i="13"/>
  <c r="N18" i="13"/>
  <c r="F18" i="13"/>
  <c r="O17" i="13"/>
  <c r="F17" i="13"/>
  <c r="O16" i="13"/>
  <c r="F16" i="13"/>
  <c r="O15" i="13"/>
  <c r="N15" i="13"/>
  <c r="F15" i="13"/>
  <c r="O14" i="13"/>
  <c r="N14" i="13"/>
  <c r="F14" i="13"/>
  <c r="O13" i="13"/>
  <c r="N13" i="13"/>
  <c r="F13" i="13"/>
  <c r="O12" i="13"/>
  <c r="N12" i="13"/>
  <c r="F12" i="13"/>
  <c r="O9" i="13"/>
  <c r="O8" i="13"/>
  <c r="F8" i="13"/>
  <c r="O7" i="13"/>
  <c r="F7" i="13"/>
  <c r="O6" i="13"/>
  <c r="F6" i="13"/>
  <c r="O5" i="13"/>
  <c r="F5" i="13"/>
  <c r="M531" i="12"/>
  <c r="K531" i="12"/>
  <c r="F531" i="12"/>
  <c r="E531" i="12"/>
  <c r="C531" i="12"/>
  <c r="M530" i="12"/>
  <c r="K530" i="12"/>
  <c r="F530" i="12"/>
  <c r="E530" i="12"/>
  <c r="C530" i="12"/>
  <c r="M529" i="12"/>
  <c r="K529" i="12"/>
  <c r="F529" i="12"/>
  <c r="E529" i="12"/>
  <c r="C529" i="12"/>
  <c r="M528" i="12"/>
  <c r="K528" i="12"/>
  <c r="F528" i="12"/>
  <c r="E528" i="12"/>
  <c r="C528" i="12"/>
  <c r="N526" i="12"/>
  <c r="M526" i="12"/>
  <c r="K526" i="12"/>
  <c r="F526" i="12"/>
  <c r="E526" i="12"/>
  <c r="C526" i="12"/>
  <c r="N525" i="12"/>
  <c r="N523" i="12"/>
  <c r="M523" i="12"/>
  <c r="K523" i="12"/>
  <c r="F523" i="12"/>
  <c r="E523" i="12"/>
  <c r="C523" i="12"/>
  <c r="N522" i="12"/>
  <c r="M522" i="12"/>
  <c r="K522" i="12"/>
  <c r="F522" i="12"/>
  <c r="E522" i="12"/>
  <c r="C522" i="12"/>
  <c r="N521" i="12"/>
  <c r="M521" i="12"/>
  <c r="K521" i="12"/>
  <c r="F521" i="12"/>
  <c r="E521" i="12"/>
  <c r="C521" i="12"/>
  <c r="N520" i="12"/>
  <c r="M520" i="12"/>
  <c r="K520" i="12"/>
  <c r="F520" i="12"/>
  <c r="E520" i="12"/>
  <c r="C520" i="12"/>
  <c r="N518" i="12"/>
  <c r="M518" i="12"/>
  <c r="K518" i="12"/>
  <c r="F518" i="12"/>
  <c r="E518" i="12"/>
  <c r="C518" i="12"/>
  <c r="N517" i="12"/>
  <c r="M517" i="12"/>
  <c r="K517" i="12"/>
  <c r="F517" i="12"/>
  <c r="E517" i="12"/>
  <c r="C517" i="12"/>
  <c r="N516" i="12"/>
  <c r="M516" i="12"/>
  <c r="K516" i="12"/>
  <c r="F516" i="12"/>
  <c r="E516" i="12"/>
  <c r="C516" i="12"/>
  <c r="N515" i="12"/>
  <c r="M515" i="12"/>
  <c r="K515" i="12"/>
  <c r="F515" i="12"/>
  <c r="E515" i="12"/>
  <c r="C515" i="12"/>
  <c r="N513" i="12"/>
  <c r="M513" i="12"/>
  <c r="K513" i="12"/>
  <c r="F513" i="12"/>
  <c r="E513" i="12"/>
  <c r="C513" i="12"/>
  <c r="N512" i="12"/>
  <c r="N510" i="12"/>
  <c r="N509" i="12"/>
  <c r="M509" i="12"/>
  <c r="K509" i="12"/>
  <c r="F509" i="12"/>
  <c r="E509" i="12"/>
  <c r="C509" i="12"/>
  <c r="N508" i="12"/>
  <c r="M508" i="12"/>
  <c r="K508" i="12"/>
  <c r="F508" i="12"/>
  <c r="E508" i="12"/>
  <c r="C508" i="12"/>
  <c r="N507" i="12"/>
  <c r="M507" i="12"/>
  <c r="K507" i="12"/>
  <c r="F507" i="12"/>
  <c r="E507" i="12"/>
  <c r="C507" i="12"/>
  <c r="N506" i="12"/>
  <c r="M506" i="12"/>
  <c r="K506" i="12"/>
  <c r="F506" i="12"/>
  <c r="E506" i="12"/>
  <c r="C506" i="12"/>
  <c r="N505" i="12"/>
  <c r="M505" i="12"/>
  <c r="K505" i="12"/>
  <c r="F505" i="12"/>
  <c r="E505" i="12"/>
  <c r="C505" i="12"/>
  <c r="N504" i="12"/>
  <c r="M504" i="12"/>
  <c r="K504" i="12"/>
  <c r="F504" i="12"/>
  <c r="E504" i="12"/>
  <c r="C504" i="12"/>
  <c r="N503" i="12"/>
  <c r="M503" i="12"/>
  <c r="K503" i="12"/>
  <c r="F503" i="12"/>
  <c r="E503" i="12"/>
  <c r="C503" i="12"/>
  <c r="N502" i="12"/>
  <c r="M502" i="12"/>
  <c r="K502" i="12"/>
  <c r="F502" i="12"/>
  <c r="E502" i="12"/>
  <c r="C502" i="12"/>
  <c r="N500" i="12"/>
  <c r="M500" i="12"/>
  <c r="K500" i="12"/>
  <c r="F500" i="12"/>
  <c r="E500" i="12"/>
  <c r="C500" i="12"/>
  <c r="N499" i="12"/>
  <c r="M497" i="12"/>
  <c r="K497" i="12"/>
  <c r="F497" i="12"/>
  <c r="E497" i="12"/>
  <c r="C497" i="12"/>
  <c r="N496" i="12"/>
  <c r="N494" i="12"/>
  <c r="N493" i="12"/>
  <c r="M493" i="12"/>
  <c r="K493" i="12"/>
  <c r="F493" i="12"/>
  <c r="E493" i="12"/>
  <c r="C493" i="12"/>
  <c r="N492" i="12"/>
  <c r="M492" i="12"/>
  <c r="K492" i="12"/>
  <c r="F492" i="12"/>
  <c r="E492" i="12"/>
  <c r="C492" i="12"/>
  <c r="N491" i="12"/>
  <c r="M491" i="12"/>
  <c r="K491" i="12"/>
  <c r="F491" i="12"/>
  <c r="E491" i="12"/>
  <c r="C491" i="12"/>
  <c r="N490" i="12"/>
  <c r="M490" i="12"/>
  <c r="K490" i="12"/>
  <c r="F490" i="12"/>
  <c r="E490" i="12"/>
  <c r="C490" i="12"/>
  <c r="N489" i="12"/>
  <c r="M489" i="12"/>
  <c r="K489" i="12"/>
  <c r="F489" i="12"/>
  <c r="E489" i="12"/>
  <c r="C489" i="12"/>
  <c r="N488" i="12"/>
  <c r="M488" i="12"/>
  <c r="K488" i="12"/>
  <c r="F488" i="12"/>
  <c r="E488" i="12"/>
  <c r="C488" i="12"/>
  <c r="N487" i="12"/>
  <c r="M487" i="12"/>
  <c r="K487" i="12"/>
  <c r="F487" i="12"/>
  <c r="E487" i="12"/>
  <c r="C487" i="12"/>
  <c r="N486" i="12"/>
  <c r="M486" i="12"/>
  <c r="K486" i="12"/>
  <c r="F486" i="12"/>
  <c r="E486" i="12"/>
  <c r="C486" i="12"/>
  <c r="N485" i="12"/>
  <c r="M485" i="12"/>
  <c r="K485" i="12"/>
  <c r="F485" i="12"/>
  <c r="E485" i="12"/>
  <c r="C485" i="12"/>
  <c r="N483" i="12"/>
  <c r="M483" i="12"/>
  <c r="K483" i="12"/>
  <c r="F483" i="12"/>
  <c r="E483" i="12"/>
  <c r="C483" i="12"/>
  <c r="N482" i="12"/>
  <c r="M482" i="12"/>
  <c r="K482" i="12"/>
  <c r="F482" i="12"/>
  <c r="E482" i="12"/>
  <c r="C482" i="12"/>
  <c r="N481" i="12"/>
  <c r="M481" i="12"/>
  <c r="K481" i="12"/>
  <c r="F481" i="12"/>
  <c r="E481" i="12"/>
  <c r="C481" i="12"/>
  <c r="N480" i="12"/>
  <c r="M480" i="12"/>
  <c r="K480" i="12"/>
  <c r="F480" i="12"/>
  <c r="E480" i="12"/>
  <c r="C480" i="12"/>
  <c r="N479" i="12"/>
  <c r="M479" i="12"/>
  <c r="K479" i="12"/>
  <c r="F479" i="12"/>
  <c r="E479" i="12"/>
  <c r="C479" i="12"/>
  <c r="N478" i="12"/>
  <c r="M478" i="12"/>
  <c r="K478" i="12"/>
  <c r="F478" i="12"/>
  <c r="E478" i="12"/>
  <c r="C478" i="12"/>
  <c r="N477" i="12"/>
  <c r="M477" i="12"/>
  <c r="K477" i="12"/>
  <c r="F477" i="12"/>
  <c r="E477" i="12"/>
  <c r="C477" i="12"/>
  <c r="N476" i="12"/>
  <c r="M476" i="12"/>
  <c r="K476" i="12"/>
  <c r="F476" i="12"/>
  <c r="E476" i="12"/>
  <c r="C476" i="12"/>
  <c r="N475" i="12"/>
  <c r="M475" i="12"/>
  <c r="K475" i="12"/>
  <c r="F475" i="12"/>
  <c r="E475" i="12"/>
  <c r="C475" i="12"/>
  <c r="N473" i="12"/>
  <c r="M473" i="12"/>
  <c r="K473" i="12"/>
  <c r="F473" i="12"/>
  <c r="E473" i="12"/>
  <c r="C473" i="12"/>
  <c r="N472" i="12"/>
  <c r="M472" i="12"/>
  <c r="K472" i="12"/>
  <c r="F472" i="12"/>
  <c r="E472" i="12"/>
  <c r="C472" i="12"/>
  <c r="N471" i="12"/>
  <c r="M471" i="12"/>
  <c r="K471" i="12"/>
  <c r="F471" i="12"/>
  <c r="E471" i="12"/>
  <c r="C471" i="12"/>
  <c r="N470" i="12"/>
  <c r="M470" i="12"/>
  <c r="K470" i="12"/>
  <c r="F470" i="12"/>
  <c r="E470" i="12"/>
  <c r="C470" i="12"/>
  <c r="N468" i="12"/>
  <c r="M467" i="12"/>
  <c r="K467" i="12"/>
  <c r="F467" i="12"/>
  <c r="E467" i="12"/>
  <c r="C467" i="12"/>
  <c r="M466" i="12"/>
  <c r="K466" i="12"/>
  <c r="F466" i="12"/>
  <c r="E466" i="12"/>
  <c r="C466" i="12"/>
  <c r="M465" i="12"/>
  <c r="K465" i="12"/>
  <c r="F465" i="12"/>
  <c r="E465" i="12"/>
  <c r="C465" i="12"/>
  <c r="M464" i="12"/>
  <c r="K464" i="12"/>
  <c r="F464" i="12"/>
  <c r="E464" i="12"/>
  <c r="C464" i="12"/>
  <c r="N463" i="12"/>
  <c r="M463" i="12"/>
  <c r="K463" i="12"/>
  <c r="F463" i="12"/>
  <c r="E463" i="12"/>
  <c r="C463" i="12"/>
  <c r="N462" i="12"/>
  <c r="M462" i="12"/>
  <c r="K462" i="12"/>
  <c r="F462" i="12"/>
  <c r="E462" i="12"/>
  <c r="C462" i="12"/>
  <c r="N461" i="12"/>
  <c r="M461" i="12"/>
  <c r="K461" i="12"/>
  <c r="F461" i="12"/>
  <c r="E461" i="12"/>
  <c r="C461" i="12"/>
  <c r="M460" i="12"/>
  <c r="K460" i="12"/>
  <c r="F460" i="12"/>
  <c r="E460" i="12"/>
  <c r="C460" i="12"/>
  <c r="M459" i="12"/>
  <c r="K459" i="12"/>
  <c r="F459" i="12"/>
  <c r="E459" i="12"/>
  <c r="C459" i="12"/>
  <c r="N458" i="12"/>
  <c r="M458" i="12"/>
  <c r="K458" i="12"/>
  <c r="F458" i="12"/>
  <c r="E458" i="12"/>
  <c r="C458" i="12"/>
  <c r="N457" i="12"/>
  <c r="M457" i="12"/>
  <c r="K457" i="12"/>
  <c r="F457" i="12"/>
  <c r="E457" i="12"/>
  <c r="C457" i="12"/>
  <c r="N456" i="12"/>
  <c r="M456" i="12"/>
  <c r="K456" i="12"/>
  <c r="F456" i="12"/>
  <c r="E456" i="12"/>
  <c r="C456" i="12"/>
  <c r="N455" i="12"/>
  <c r="M455" i="12"/>
  <c r="K455" i="12"/>
  <c r="F455" i="12"/>
  <c r="E455" i="12"/>
  <c r="C455" i="12"/>
  <c r="N454" i="12"/>
  <c r="M454" i="12"/>
  <c r="K454" i="12"/>
  <c r="F454" i="12"/>
  <c r="E454" i="12"/>
  <c r="C454" i="12"/>
  <c r="N453" i="12"/>
  <c r="M453" i="12"/>
  <c r="K453" i="12"/>
  <c r="F453" i="12"/>
  <c r="E453" i="12"/>
  <c r="C453" i="12"/>
  <c r="N452" i="12"/>
  <c r="M452" i="12"/>
  <c r="K452" i="12"/>
  <c r="F452" i="12"/>
  <c r="E452" i="12"/>
  <c r="C452" i="12"/>
  <c r="N449" i="12"/>
  <c r="M447" i="12"/>
  <c r="K447" i="12"/>
  <c r="F447" i="12"/>
  <c r="E447" i="12"/>
  <c r="C447" i="12"/>
  <c r="N444" i="12"/>
  <c r="N443" i="12"/>
  <c r="M443" i="12"/>
  <c r="K443" i="12"/>
  <c r="F443" i="12"/>
  <c r="E443" i="12"/>
  <c r="C443" i="12"/>
  <c r="N442" i="12"/>
  <c r="M442" i="12"/>
  <c r="K442" i="12"/>
  <c r="F442" i="12"/>
  <c r="E442" i="12"/>
  <c r="C442" i="12"/>
  <c r="N441" i="12"/>
  <c r="M441" i="12"/>
  <c r="K441" i="12"/>
  <c r="F441" i="12"/>
  <c r="E441" i="12"/>
  <c r="C441" i="12"/>
  <c r="N440" i="12"/>
  <c r="M440" i="12"/>
  <c r="K440" i="12"/>
  <c r="F440" i="12"/>
  <c r="E440" i="12"/>
  <c r="C440" i="12"/>
  <c r="N439" i="12"/>
  <c r="M439" i="12"/>
  <c r="K439" i="12"/>
  <c r="F439" i="12"/>
  <c r="E439" i="12"/>
  <c r="C439" i="12"/>
  <c r="N438" i="12"/>
  <c r="M438" i="12"/>
  <c r="K438" i="12"/>
  <c r="F438" i="12"/>
  <c r="E438" i="12"/>
  <c r="C438" i="12"/>
  <c r="N437" i="12"/>
  <c r="M437" i="12"/>
  <c r="K437" i="12"/>
  <c r="F437" i="12"/>
  <c r="E437" i="12"/>
  <c r="C437" i="12"/>
  <c r="N436" i="12"/>
  <c r="M436" i="12"/>
  <c r="K436" i="12"/>
  <c r="F436" i="12"/>
  <c r="E436" i="12"/>
  <c r="C436" i="12"/>
  <c r="N435" i="12"/>
  <c r="M435" i="12"/>
  <c r="K435" i="12"/>
  <c r="F435" i="12"/>
  <c r="E435" i="12"/>
  <c r="C435" i="12"/>
  <c r="N434" i="12"/>
  <c r="M434" i="12"/>
  <c r="K434" i="12"/>
  <c r="F434" i="12"/>
  <c r="E434" i="12"/>
  <c r="C434" i="12"/>
  <c r="N433" i="12"/>
  <c r="M433" i="12"/>
  <c r="K433" i="12"/>
  <c r="F433" i="12"/>
  <c r="E433" i="12"/>
  <c r="C433" i="12"/>
  <c r="N432" i="12"/>
  <c r="M432" i="12"/>
  <c r="K432" i="12"/>
  <c r="F432" i="12"/>
  <c r="E432" i="12"/>
  <c r="C432" i="12"/>
  <c r="M429" i="12"/>
  <c r="K429" i="12"/>
  <c r="F429" i="12"/>
  <c r="E429" i="12"/>
  <c r="C429" i="12"/>
  <c r="N426" i="12"/>
  <c r="M425" i="12"/>
  <c r="K425" i="12"/>
  <c r="F425" i="12"/>
  <c r="E425" i="12"/>
  <c r="C425" i="12"/>
  <c r="N424" i="12"/>
  <c r="M424" i="12"/>
  <c r="K424" i="12"/>
  <c r="F424" i="12"/>
  <c r="E424" i="12"/>
  <c r="C424" i="12"/>
  <c r="N423" i="12"/>
  <c r="M423" i="12"/>
  <c r="K423" i="12"/>
  <c r="F423" i="12"/>
  <c r="E423" i="12"/>
  <c r="C423" i="12"/>
  <c r="N422" i="12"/>
  <c r="M422" i="12"/>
  <c r="K422" i="12"/>
  <c r="F422" i="12"/>
  <c r="E422" i="12"/>
  <c r="C422" i="12"/>
  <c r="N421" i="12"/>
  <c r="M421" i="12"/>
  <c r="K421" i="12"/>
  <c r="F421" i="12"/>
  <c r="E421" i="12"/>
  <c r="C421" i="12"/>
  <c r="N420" i="12"/>
  <c r="M420" i="12"/>
  <c r="K420" i="12"/>
  <c r="F420" i="12"/>
  <c r="E420" i="12"/>
  <c r="C420" i="12"/>
  <c r="N419" i="12"/>
  <c r="M419" i="12"/>
  <c r="K419" i="12"/>
  <c r="F419" i="12"/>
  <c r="E419" i="12"/>
  <c r="C419" i="12"/>
  <c r="N418" i="12"/>
  <c r="M418" i="12"/>
  <c r="K418" i="12"/>
  <c r="F418" i="12"/>
  <c r="E418" i="12"/>
  <c r="C418" i="12"/>
  <c r="N417" i="12"/>
  <c r="M417" i="12"/>
  <c r="K417" i="12"/>
  <c r="F417" i="12"/>
  <c r="E417" i="12"/>
  <c r="C417" i="12"/>
  <c r="N416" i="12"/>
  <c r="M416" i="12"/>
  <c r="K416" i="12"/>
  <c r="F416" i="12"/>
  <c r="E416" i="12"/>
  <c r="C416" i="12"/>
  <c r="N415" i="12"/>
  <c r="M415" i="12"/>
  <c r="K415" i="12"/>
  <c r="F415" i="12"/>
  <c r="E415" i="12"/>
  <c r="C415" i="12"/>
  <c r="M412" i="12"/>
  <c r="K412" i="12"/>
  <c r="F412" i="12"/>
  <c r="E412" i="12"/>
  <c r="C412" i="12"/>
  <c r="N409" i="12"/>
  <c r="N408" i="12"/>
  <c r="M408" i="12"/>
  <c r="K408" i="12"/>
  <c r="F408" i="12"/>
  <c r="E408" i="12"/>
  <c r="C408" i="12"/>
  <c r="N407" i="12"/>
  <c r="M407" i="12"/>
  <c r="K407" i="12"/>
  <c r="F407" i="12"/>
  <c r="E407" i="12"/>
  <c r="C407" i="12"/>
  <c r="N406" i="12"/>
  <c r="M406" i="12"/>
  <c r="K406" i="12"/>
  <c r="F406" i="12"/>
  <c r="E406" i="12"/>
  <c r="C406" i="12"/>
  <c r="N405" i="12"/>
  <c r="M405" i="12"/>
  <c r="K405" i="12"/>
  <c r="F405" i="12"/>
  <c r="E405" i="12"/>
  <c r="C405" i="12"/>
  <c r="N404" i="12"/>
  <c r="M404" i="12"/>
  <c r="K404" i="12"/>
  <c r="F404" i="12"/>
  <c r="E404" i="12"/>
  <c r="C404" i="12"/>
  <c r="N403" i="12"/>
  <c r="M403" i="12"/>
  <c r="K403" i="12"/>
  <c r="F403" i="12"/>
  <c r="E403" i="12"/>
  <c r="C403" i="12"/>
  <c r="N402" i="12"/>
  <c r="M402" i="12"/>
  <c r="K402" i="12"/>
  <c r="F402" i="12"/>
  <c r="E402" i="12"/>
  <c r="C402" i="12"/>
  <c r="N401" i="12"/>
  <c r="M401" i="12"/>
  <c r="K401" i="12"/>
  <c r="F401" i="12"/>
  <c r="E401" i="12"/>
  <c r="C401" i="12"/>
  <c r="M399" i="12"/>
  <c r="K399" i="12"/>
  <c r="F399" i="12"/>
  <c r="E399" i="12"/>
  <c r="C399" i="12"/>
  <c r="N398" i="12"/>
  <c r="M396" i="12"/>
  <c r="K396" i="12"/>
  <c r="F396" i="12"/>
  <c r="E396" i="12"/>
  <c r="C396" i="12"/>
  <c r="N395" i="12"/>
  <c r="N393" i="12"/>
  <c r="K392" i="12"/>
  <c r="F392" i="12"/>
  <c r="E392" i="12"/>
  <c r="C392" i="12"/>
  <c r="N391" i="12"/>
  <c r="K391" i="12"/>
  <c r="F391" i="12"/>
  <c r="E391" i="12"/>
  <c r="C391" i="12"/>
  <c r="N390" i="12"/>
  <c r="K390" i="12"/>
  <c r="F390" i="12"/>
  <c r="E390" i="12"/>
  <c r="C390" i="12"/>
  <c r="N389" i="12"/>
  <c r="K389" i="12"/>
  <c r="F389" i="12"/>
  <c r="E389" i="12"/>
  <c r="C389" i="12"/>
  <c r="N388" i="12"/>
  <c r="K388" i="12"/>
  <c r="F388" i="12"/>
  <c r="E388" i="12"/>
  <c r="C388" i="12"/>
  <c r="N387" i="12"/>
  <c r="K387" i="12"/>
  <c r="F387" i="12"/>
  <c r="E387" i="12"/>
  <c r="C387" i="12"/>
  <c r="N386" i="12"/>
  <c r="K386" i="12"/>
  <c r="F386" i="12"/>
  <c r="E386" i="12"/>
  <c r="C386" i="12"/>
  <c r="N385" i="12"/>
  <c r="K385" i="12"/>
  <c r="F385" i="12"/>
  <c r="E385" i="12"/>
  <c r="C385" i="12"/>
  <c r="N384" i="12"/>
  <c r="K384" i="12"/>
  <c r="F384" i="12"/>
  <c r="E384" i="12"/>
  <c r="C384" i="12"/>
  <c r="M380" i="12"/>
  <c r="K380" i="12"/>
  <c r="F380" i="12"/>
  <c r="E380" i="12"/>
  <c r="C380" i="12"/>
  <c r="M379" i="12"/>
  <c r="K379" i="12"/>
  <c r="F379" i="12"/>
  <c r="E379" i="12"/>
  <c r="C379" i="12"/>
  <c r="M378" i="12"/>
  <c r="K378" i="12"/>
  <c r="F378" i="12"/>
  <c r="E378" i="12"/>
  <c r="C378" i="12"/>
  <c r="M377" i="12"/>
  <c r="K377" i="12"/>
  <c r="F377" i="12"/>
  <c r="E377" i="12"/>
  <c r="C377" i="12"/>
  <c r="N375" i="12"/>
  <c r="M375" i="12"/>
  <c r="K375" i="12"/>
  <c r="F375" i="12"/>
  <c r="E375" i="12"/>
  <c r="C375" i="12"/>
  <c r="N374" i="12"/>
  <c r="N372" i="12"/>
  <c r="N371" i="12"/>
  <c r="K371" i="12"/>
  <c r="F371" i="12"/>
  <c r="E371" i="12"/>
  <c r="C371" i="12"/>
  <c r="N370" i="12"/>
  <c r="K370" i="12"/>
  <c r="F370" i="12"/>
  <c r="E370" i="12"/>
  <c r="C370" i="12"/>
  <c r="N369" i="12"/>
  <c r="K369" i="12"/>
  <c r="F369" i="12"/>
  <c r="E369" i="12"/>
  <c r="C369" i="12"/>
  <c r="N368" i="12"/>
  <c r="K368" i="12"/>
  <c r="F368" i="12"/>
  <c r="E368" i="12"/>
  <c r="C368" i="12"/>
  <c r="N367" i="12"/>
  <c r="K367" i="12"/>
  <c r="F367" i="12"/>
  <c r="E367" i="12"/>
  <c r="C367" i="12"/>
  <c r="N366" i="12"/>
  <c r="K366" i="12"/>
  <c r="F366" i="12"/>
  <c r="E366" i="12"/>
  <c r="C366" i="12"/>
  <c r="N365" i="12"/>
  <c r="K365" i="12"/>
  <c r="F365" i="12"/>
  <c r="E365" i="12"/>
  <c r="C365" i="12"/>
  <c r="N364" i="12"/>
  <c r="K364" i="12"/>
  <c r="F364" i="12"/>
  <c r="E364" i="12"/>
  <c r="C364" i="12"/>
  <c r="M362" i="12"/>
  <c r="K362" i="12"/>
  <c r="F362" i="12"/>
  <c r="E362" i="12"/>
  <c r="C362" i="12"/>
  <c r="N361" i="12"/>
  <c r="M359" i="12"/>
  <c r="K359" i="12"/>
  <c r="F359" i="12"/>
  <c r="E359" i="12"/>
  <c r="C359" i="12"/>
  <c r="N358" i="12"/>
  <c r="N356" i="12"/>
  <c r="N355" i="12"/>
  <c r="K355" i="12"/>
  <c r="F355" i="12"/>
  <c r="E355" i="12"/>
  <c r="C355" i="12"/>
  <c r="N354" i="12"/>
  <c r="K354" i="12"/>
  <c r="F354" i="12"/>
  <c r="E354" i="12"/>
  <c r="C354" i="12"/>
  <c r="N353" i="12"/>
  <c r="K353" i="12"/>
  <c r="F353" i="12"/>
  <c r="E353" i="12"/>
  <c r="C353" i="12"/>
  <c r="N352" i="12"/>
  <c r="K352" i="12"/>
  <c r="F352" i="12"/>
  <c r="E352" i="12"/>
  <c r="C352" i="12"/>
  <c r="N351" i="12"/>
  <c r="K351" i="12"/>
  <c r="F351" i="12"/>
  <c r="E351" i="12"/>
  <c r="C351" i="12"/>
  <c r="N350" i="12"/>
  <c r="K350" i="12"/>
  <c r="F350" i="12"/>
  <c r="E350" i="12"/>
  <c r="C350" i="12"/>
  <c r="N349" i="12"/>
  <c r="K349" i="12"/>
  <c r="F349" i="12"/>
  <c r="E349" i="12"/>
  <c r="C349" i="12"/>
  <c r="N348" i="12"/>
  <c r="K348" i="12"/>
  <c r="F348" i="12"/>
  <c r="E348" i="12"/>
  <c r="C348" i="12"/>
  <c r="N347" i="12"/>
  <c r="K347" i="12"/>
  <c r="F347" i="12"/>
  <c r="E347" i="12"/>
  <c r="C347" i="12"/>
  <c r="N346" i="12"/>
  <c r="K346" i="12"/>
  <c r="F346" i="12"/>
  <c r="E346" i="12"/>
  <c r="C346" i="12"/>
  <c r="N345" i="12"/>
  <c r="K345" i="12"/>
  <c r="F345" i="12"/>
  <c r="E345" i="12"/>
  <c r="C345" i="12"/>
  <c r="N344" i="12"/>
  <c r="K344" i="12"/>
  <c r="F344" i="12"/>
  <c r="E344" i="12"/>
  <c r="C344" i="12"/>
  <c r="N343" i="12"/>
  <c r="K343" i="12"/>
  <c r="F343" i="12"/>
  <c r="E343" i="12"/>
  <c r="C343" i="12"/>
  <c r="N342" i="12"/>
  <c r="K342" i="12"/>
  <c r="F342" i="12"/>
  <c r="E342" i="12"/>
  <c r="C342" i="12"/>
  <c r="N341" i="12"/>
  <c r="K341" i="12"/>
  <c r="F341" i="12"/>
  <c r="E341" i="12"/>
  <c r="C341" i="12"/>
  <c r="N340" i="12"/>
  <c r="K340" i="12"/>
  <c r="F340" i="12"/>
  <c r="E340" i="12"/>
  <c r="C340" i="12"/>
  <c r="N339" i="12"/>
  <c r="K339" i="12"/>
  <c r="F339" i="12"/>
  <c r="E339" i="12"/>
  <c r="C339" i="12"/>
  <c r="N338" i="12"/>
  <c r="K338" i="12"/>
  <c r="F338" i="12"/>
  <c r="E338" i="12"/>
  <c r="C338" i="12"/>
  <c r="N337" i="12"/>
  <c r="K337" i="12"/>
  <c r="F337" i="12"/>
  <c r="E337" i="12"/>
  <c r="C337" i="12"/>
  <c r="N336" i="12"/>
  <c r="K336" i="12"/>
  <c r="F336" i="12"/>
  <c r="E336" i="12"/>
  <c r="C336" i="12"/>
  <c r="N335" i="12"/>
  <c r="K335" i="12"/>
  <c r="F335" i="12"/>
  <c r="E335" i="12"/>
  <c r="C335" i="12"/>
  <c r="N333" i="12"/>
  <c r="M330" i="12"/>
  <c r="K330" i="12"/>
  <c r="F330" i="12"/>
  <c r="E330" i="12"/>
  <c r="C330" i="12"/>
  <c r="M327" i="12"/>
  <c r="K327" i="12"/>
  <c r="F327" i="12"/>
  <c r="E327" i="12"/>
  <c r="C327" i="12"/>
  <c r="N326" i="12"/>
  <c r="N324" i="12"/>
  <c r="M324" i="12"/>
  <c r="K324" i="12"/>
  <c r="F324" i="12"/>
  <c r="E324" i="12"/>
  <c r="C324" i="12"/>
  <c r="N323" i="12"/>
  <c r="M323" i="12"/>
  <c r="K323" i="12"/>
  <c r="F323" i="12"/>
  <c r="E323" i="12"/>
  <c r="C323" i="12"/>
  <c r="N322" i="12"/>
  <c r="M322" i="12"/>
  <c r="K322" i="12"/>
  <c r="F322" i="12"/>
  <c r="E322" i="12"/>
  <c r="C322" i="12"/>
  <c r="N321" i="12"/>
  <c r="M321" i="12"/>
  <c r="K321" i="12"/>
  <c r="F321" i="12"/>
  <c r="E321" i="12"/>
  <c r="C321" i="12"/>
  <c r="N320" i="12"/>
  <c r="M320" i="12"/>
  <c r="K320" i="12"/>
  <c r="F320" i="12"/>
  <c r="E320" i="12"/>
  <c r="C320" i="12"/>
  <c r="N319" i="12"/>
  <c r="M319" i="12"/>
  <c r="K319" i="12"/>
  <c r="F319" i="12"/>
  <c r="E319" i="12"/>
  <c r="C319" i="12"/>
  <c r="N318" i="12"/>
  <c r="M318" i="12"/>
  <c r="K318" i="12"/>
  <c r="F318" i="12"/>
  <c r="E318" i="12"/>
  <c r="C318" i="12"/>
  <c r="N317" i="12"/>
  <c r="M317" i="12"/>
  <c r="K317" i="12"/>
  <c r="F317" i="12"/>
  <c r="E317" i="12"/>
  <c r="C317" i="12"/>
  <c r="N316" i="12"/>
  <c r="M316" i="12"/>
  <c r="K316" i="12"/>
  <c r="F316" i="12"/>
  <c r="E316" i="12"/>
  <c r="C316" i="12"/>
  <c r="N315" i="12"/>
  <c r="M315" i="12"/>
  <c r="K315" i="12"/>
  <c r="F315" i="12"/>
  <c r="E315" i="12"/>
  <c r="C315" i="12"/>
  <c r="N314" i="12"/>
  <c r="M314" i="12"/>
  <c r="K314" i="12"/>
  <c r="F314" i="12"/>
  <c r="E314" i="12"/>
  <c r="C314" i="12"/>
  <c r="N313" i="12"/>
  <c r="M313" i="12"/>
  <c r="K313" i="12"/>
  <c r="F313" i="12"/>
  <c r="E313" i="12"/>
  <c r="C313" i="12"/>
  <c r="N312" i="12"/>
  <c r="M312" i="12"/>
  <c r="K312" i="12"/>
  <c r="F312" i="12"/>
  <c r="E312" i="12"/>
  <c r="C312" i="12"/>
  <c r="M309" i="12"/>
  <c r="K309" i="12"/>
  <c r="F309" i="12"/>
  <c r="E309" i="12"/>
  <c r="C309" i="12"/>
  <c r="M306" i="12"/>
  <c r="K306" i="12"/>
  <c r="F306" i="12"/>
  <c r="E306" i="12"/>
  <c r="C306" i="12"/>
  <c r="N305" i="12"/>
  <c r="N303" i="12"/>
  <c r="M303" i="12"/>
  <c r="K303" i="12"/>
  <c r="F303" i="12"/>
  <c r="E303" i="12"/>
  <c r="C303" i="12"/>
  <c r="N302" i="12"/>
  <c r="M302" i="12"/>
  <c r="K302" i="12"/>
  <c r="F302" i="12"/>
  <c r="E302" i="12"/>
  <c r="C302" i="12"/>
  <c r="N301" i="12"/>
  <c r="M301" i="12"/>
  <c r="K301" i="12"/>
  <c r="F301" i="12"/>
  <c r="E301" i="12"/>
  <c r="C301" i="12"/>
  <c r="N300" i="12"/>
  <c r="M300" i="12"/>
  <c r="K300" i="12"/>
  <c r="F300" i="12"/>
  <c r="E300" i="12"/>
  <c r="C300" i="12"/>
  <c r="N299" i="12"/>
  <c r="M299" i="12"/>
  <c r="K299" i="12"/>
  <c r="F299" i="12"/>
  <c r="E299" i="12"/>
  <c r="C299" i="12"/>
  <c r="N298" i="12"/>
  <c r="M298" i="12"/>
  <c r="K298" i="12"/>
  <c r="F298" i="12"/>
  <c r="E298" i="12"/>
  <c r="C298" i="12"/>
  <c r="N297" i="12"/>
  <c r="M297" i="12"/>
  <c r="K297" i="12"/>
  <c r="F297" i="12"/>
  <c r="E297" i="12"/>
  <c r="C297" i="12"/>
  <c r="N296" i="12"/>
  <c r="M296" i="12"/>
  <c r="K296" i="12"/>
  <c r="F296" i="12"/>
  <c r="E296" i="12"/>
  <c r="C296" i="12"/>
  <c r="N295" i="12"/>
  <c r="M295" i="12"/>
  <c r="K295" i="12"/>
  <c r="F295" i="12"/>
  <c r="E295" i="12"/>
  <c r="C295" i="12"/>
  <c r="N294" i="12"/>
  <c r="M294" i="12"/>
  <c r="K294" i="12"/>
  <c r="F294" i="12"/>
  <c r="E294" i="12"/>
  <c r="C294" i="12"/>
  <c r="N293" i="12"/>
  <c r="M293" i="12"/>
  <c r="K293" i="12"/>
  <c r="F293" i="12"/>
  <c r="E293" i="12"/>
  <c r="C293" i="12"/>
  <c r="N292" i="12"/>
  <c r="M292" i="12"/>
  <c r="K292" i="12"/>
  <c r="F292" i="12"/>
  <c r="E292" i="12"/>
  <c r="C292" i="12"/>
  <c r="N291" i="12"/>
  <c r="M291" i="12"/>
  <c r="K291" i="12"/>
  <c r="F291" i="12"/>
  <c r="E291" i="12"/>
  <c r="C291" i="12"/>
  <c r="M285" i="12"/>
  <c r="K285" i="12"/>
  <c r="F285" i="12"/>
  <c r="E285" i="12"/>
  <c r="C285" i="12"/>
  <c r="N282" i="12"/>
  <c r="K282" i="12"/>
  <c r="F282" i="12"/>
  <c r="E282" i="12"/>
  <c r="C282" i="12"/>
  <c r="N281" i="12"/>
  <c r="K281" i="12"/>
  <c r="F281" i="12"/>
  <c r="E281" i="12"/>
  <c r="C281" i="12"/>
  <c r="N280" i="12"/>
  <c r="K280" i="12"/>
  <c r="F280" i="12"/>
  <c r="E280" i="12"/>
  <c r="C280" i="12"/>
  <c r="N279" i="12"/>
  <c r="K279" i="12"/>
  <c r="F279" i="12"/>
  <c r="E279" i="12"/>
  <c r="C279" i="12"/>
  <c r="N278" i="12"/>
  <c r="K278" i="12"/>
  <c r="F278" i="12"/>
  <c r="E278" i="12"/>
  <c r="C278" i="12"/>
  <c r="N277" i="12"/>
  <c r="K277" i="12"/>
  <c r="F277" i="12"/>
  <c r="E277" i="12"/>
  <c r="C277" i="12"/>
  <c r="N276" i="12"/>
  <c r="K276" i="12"/>
  <c r="F276" i="12"/>
  <c r="E276" i="12"/>
  <c r="C276" i="12"/>
  <c r="N275" i="12"/>
  <c r="K275" i="12"/>
  <c r="F275" i="12"/>
  <c r="E275" i="12"/>
  <c r="C275" i="12"/>
  <c r="N274" i="12"/>
  <c r="K274" i="12"/>
  <c r="F274" i="12"/>
  <c r="E274" i="12"/>
  <c r="C274" i="12"/>
  <c r="N273" i="12"/>
  <c r="K273" i="12"/>
  <c r="F273" i="12"/>
  <c r="E273" i="12"/>
  <c r="C273" i="12"/>
  <c r="N272" i="12"/>
  <c r="K272" i="12"/>
  <c r="F272" i="12"/>
  <c r="E272" i="12"/>
  <c r="C272" i="12"/>
  <c r="N271" i="12"/>
  <c r="K271" i="12"/>
  <c r="F271" i="12"/>
  <c r="E271" i="12"/>
  <c r="C271" i="12"/>
  <c r="N270" i="12"/>
  <c r="K270" i="12"/>
  <c r="F270" i="12"/>
  <c r="E270" i="12"/>
  <c r="C270" i="12"/>
  <c r="N268" i="12"/>
  <c r="M268" i="12"/>
  <c r="K268" i="12"/>
  <c r="F268" i="12"/>
  <c r="E268" i="12"/>
  <c r="C268" i="12"/>
  <c r="N267" i="12"/>
  <c r="M267" i="12"/>
  <c r="K267" i="12"/>
  <c r="F267" i="12"/>
  <c r="E267" i="12"/>
  <c r="C267" i="12"/>
  <c r="M263" i="12"/>
  <c r="K263" i="12"/>
  <c r="F263" i="12"/>
  <c r="E263" i="12"/>
  <c r="C263" i="12"/>
  <c r="N259" i="12"/>
  <c r="N258" i="12"/>
  <c r="K258" i="12"/>
  <c r="F258" i="12"/>
  <c r="E258" i="12"/>
  <c r="C258" i="12"/>
  <c r="N257" i="12"/>
  <c r="K257" i="12"/>
  <c r="F257" i="12"/>
  <c r="E257" i="12"/>
  <c r="C257" i="12"/>
  <c r="N256" i="12"/>
  <c r="K256" i="12"/>
  <c r="F256" i="12"/>
  <c r="E256" i="12"/>
  <c r="C256" i="12"/>
  <c r="N255" i="12"/>
  <c r="K255" i="12"/>
  <c r="F255" i="12"/>
  <c r="E255" i="12"/>
  <c r="C255" i="12"/>
  <c r="N254" i="12"/>
  <c r="K254" i="12"/>
  <c r="F254" i="12"/>
  <c r="E254" i="12"/>
  <c r="C254" i="12"/>
  <c r="N253" i="12"/>
  <c r="K253" i="12"/>
  <c r="F253" i="12"/>
  <c r="E253" i="12"/>
  <c r="C253" i="12"/>
  <c r="N252" i="12"/>
  <c r="K252" i="12"/>
  <c r="F252" i="12"/>
  <c r="E252" i="12"/>
  <c r="C252" i="12"/>
  <c r="N251" i="12"/>
  <c r="K251" i="12"/>
  <c r="F251" i="12"/>
  <c r="E251" i="12"/>
  <c r="C251" i="12"/>
  <c r="N250" i="12"/>
  <c r="K250" i="12"/>
  <c r="F250" i="12"/>
  <c r="E250" i="12"/>
  <c r="C250" i="12"/>
  <c r="N249" i="12"/>
  <c r="K249" i="12"/>
  <c r="F249" i="12"/>
  <c r="E249" i="12"/>
  <c r="C249" i="12"/>
  <c r="N248" i="12"/>
  <c r="K248" i="12"/>
  <c r="F248" i="12"/>
  <c r="E248" i="12"/>
  <c r="C248" i="12"/>
  <c r="K245" i="12"/>
  <c r="F245" i="12"/>
  <c r="E245" i="12"/>
  <c r="C245" i="12"/>
  <c r="K244" i="12"/>
  <c r="F244" i="12"/>
  <c r="E244" i="12"/>
  <c r="C244" i="12"/>
  <c r="K243" i="12"/>
  <c r="F243" i="12"/>
  <c r="E243" i="12"/>
  <c r="C243" i="12"/>
  <c r="K242" i="12"/>
  <c r="F242" i="12"/>
  <c r="E242" i="12"/>
  <c r="C242" i="12"/>
  <c r="K241" i="12"/>
  <c r="F241" i="12"/>
  <c r="E241" i="12"/>
  <c r="C241" i="12"/>
  <c r="K240" i="12"/>
  <c r="F240" i="12"/>
  <c r="E240" i="12"/>
  <c r="C240" i="12"/>
  <c r="K239" i="12"/>
  <c r="F239" i="12"/>
  <c r="E239" i="12"/>
  <c r="C239" i="12"/>
  <c r="K238" i="12"/>
  <c r="F238" i="12"/>
  <c r="E238" i="12"/>
  <c r="C238" i="12"/>
  <c r="K237" i="12"/>
  <c r="F237" i="12"/>
  <c r="E237" i="12"/>
  <c r="C237" i="12"/>
  <c r="K234" i="12"/>
  <c r="F234" i="12"/>
  <c r="E234" i="12"/>
  <c r="C234" i="12"/>
  <c r="K233" i="12"/>
  <c r="F233" i="12"/>
  <c r="E233" i="12"/>
  <c r="C233" i="12"/>
  <c r="K232" i="12"/>
  <c r="F232" i="12"/>
  <c r="E232" i="12"/>
  <c r="C232" i="12"/>
  <c r="K231" i="12"/>
  <c r="F231" i="12"/>
  <c r="E231" i="12"/>
  <c r="C231" i="12"/>
  <c r="M228" i="12"/>
  <c r="K228" i="12"/>
  <c r="F228" i="12"/>
  <c r="E228" i="12"/>
  <c r="C228" i="12"/>
  <c r="M227" i="12"/>
  <c r="K227" i="12"/>
  <c r="F227" i="12"/>
  <c r="E227" i="12"/>
  <c r="C227" i="12"/>
  <c r="M226" i="12"/>
  <c r="K226" i="12"/>
  <c r="F226" i="12"/>
  <c r="E226" i="12"/>
  <c r="C226" i="12"/>
  <c r="M225" i="12"/>
  <c r="K225" i="12"/>
  <c r="F225" i="12"/>
  <c r="E225" i="12"/>
  <c r="C225" i="12"/>
  <c r="N223" i="12"/>
  <c r="N222" i="12"/>
  <c r="M222" i="12"/>
  <c r="K222" i="12"/>
  <c r="F222" i="12"/>
  <c r="E222" i="12"/>
  <c r="C222" i="12"/>
  <c r="N221" i="12"/>
  <c r="M221" i="12"/>
  <c r="K221" i="12"/>
  <c r="F221" i="12"/>
  <c r="E221" i="12"/>
  <c r="C221" i="12"/>
  <c r="N220" i="12"/>
  <c r="M220" i="12"/>
  <c r="K220" i="12"/>
  <c r="F220" i="12"/>
  <c r="E220" i="12"/>
  <c r="C220" i="12"/>
  <c r="N219" i="12"/>
  <c r="M219" i="12"/>
  <c r="K219" i="12"/>
  <c r="F219" i="12"/>
  <c r="E219" i="12"/>
  <c r="C219" i="12"/>
  <c r="N218" i="12"/>
  <c r="M218" i="12"/>
  <c r="K218" i="12"/>
  <c r="F218" i="12"/>
  <c r="E218" i="12"/>
  <c r="C218" i="12"/>
  <c r="N217" i="12"/>
  <c r="M217" i="12"/>
  <c r="K217" i="12"/>
  <c r="F217" i="12"/>
  <c r="E217" i="12"/>
  <c r="C217" i="12"/>
  <c r="N216" i="12"/>
  <c r="M216" i="12"/>
  <c r="K216" i="12"/>
  <c r="F216" i="12"/>
  <c r="E216" i="12"/>
  <c r="C216" i="12"/>
  <c r="N215" i="12"/>
  <c r="M215" i="12"/>
  <c r="K215" i="12"/>
  <c r="F215" i="12"/>
  <c r="E215" i="12"/>
  <c r="C215" i="12"/>
  <c r="N213" i="12"/>
  <c r="M213" i="12"/>
  <c r="K213" i="12"/>
  <c r="F213" i="12"/>
  <c r="E213" i="12"/>
  <c r="C213" i="12"/>
  <c r="N212" i="12"/>
  <c r="M212" i="12"/>
  <c r="K212" i="12"/>
  <c r="F212" i="12"/>
  <c r="E212" i="12"/>
  <c r="C212" i="12"/>
  <c r="N211" i="12"/>
  <c r="M211" i="12"/>
  <c r="K211" i="12"/>
  <c r="F211" i="12"/>
  <c r="E211" i="12"/>
  <c r="C211" i="12"/>
  <c r="N210" i="12"/>
  <c r="M210" i="12"/>
  <c r="K210" i="12"/>
  <c r="F210" i="12"/>
  <c r="E210" i="12"/>
  <c r="C210" i="12"/>
  <c r="N208" i="12"/>
  <c r="N207" i="12"/>
  <c r="M207" i="12"/>
  <c r="K207" i="12"/>
  <c r="F207" i="12"/>
  <c r="E207" i="12"/>
  <c r="C207" i="12"/>
  <c r="N206" i="12"/>
  <c r="M206" i="12"/>
  <c r="K206" i="12"/>
  <c r="F206" i="12"/>
  <c r="E206" i="12"/>
  <c r="C206" i="12"/>
  <c r="N205" i="12"/>
  <c r="M205" i="12"/>
  <c r="K205" i="12"/>
  <c r="F205" i="12"/>
  <c r="E205" i="12"/>
  <c r="C205" i="12"/>
  <c r="N204" i="12"/>
  <c r="M204" i="12"/>
  <c r="K204" i="12"/>
  <c r="F204" i="12"/>
  <c r="E204" i="12"/>
  <c r="C204" i="12"/>
  <c r="N203" i="12"/>
  <c r="M203" i="12"/>
  <c r="K203" i="12"/>
  <c r="F203" i="12"/>
  <c r="E203" i="12"/>
  <c r="C203" i="12"/>
  <c r="N202" i="12"/>
  <c r="M202" i="12"/>
  <c r="K202" i="12"/>
  <c r="F202" i="12"/>
  <c r="E202" i="12"/>
  <c r="C202" i="12"/>
  <c r="N201" i="12"/>
  <c r="M201" i="12"/>
  <c r="K201" i="12"/>
  <c r="F201" i="12"/>
  <c r="E201" i="12"/>
  <c r="C201" i="12"/>
  <c r="N200" i="12"/>
  <c r="M200" i="12"/>
  <c r="K200" i="12"/>
  <c r="F200" i="12"/>
  <c r="E200" i="12"/>
  <c r="C200" i="12"/>
  <c r="N199" i="12"/>
  <c r="M199" i="12"/>
  <c r="K199" i="12"/>
  <c r="F199" i="12"/>
  <c r="E199" i="12"/>
  <c r="C199" i="12"/>
  <c r="N198" i="12"/>
  <c r="M198" i="12"/>
  <c r="K198" i="12"/>
  <c r="F198" i="12"/>
  <c r="E198" i="12"/>
  <c r="C198" i="12"/>
  <c r="N197" i="12"/>
  <c r="M197" i="12"/>
  <c r="K197" i="12"/>
  <c r="F197" i="12"/>
  <c r="E197" i="12"/>
  <c r="C197" i="12"/>
  <c r="N196" i="12"/>
  <c r="M196" i="12"/>
  <c r="K196" i="12"/>
  <c r="F196" i="12"/>
  <c r="E196" i="12"/>
  <c r="C196" i="12"/>
  <c r="N194" i="12"/>
  <c r="M194" i="12"/>
  <c r="K194" i="12"/>
  <c r="F194" i="12"/>
  <c r="E194" i="12"/>
  <c r="C194" i="12"/>
  <c r="N193" i="12"/>
  <c r="M193" i="12"/>
  <c r="K193" i="12"/>
  <c r="F193" i="12"/>
  <c r="E193" i="12"/>
  <c r="C193" i="12"/>
  <c r="N192" i="12"/>
  <c r="M192" i="12"/>
  <c r="K192" i="12"/>
  <c r="F192" i="12"/>
  <c r="E192" i="12"/>
  <c r="C192" i="12"/>
  <c r="M189" i="12"/>
  <c r="K189" i="12"/>
  <c r="F189" i="12"/>
  <c r="E189" i="12"/>
  <c r="C189" i="12"/>
  <c r="M186" i="12"/>
  <c r="K186" i="12"/>
  <c r="F186" i="12"/>
  <c r="E186" i="12"/>
  <c r="C186" i="12"/>
  <c r="M185" i="12"/>
  <c r="K185" i="12"/>
  <c r="F185" i="12"/>
  <c r="E185" i="12"/>
  <c r="C185" i="12"/>
  <c r="N184" i="12"/>
  <c r="M184" i="12"/>
  <c r="K184" i="12"/>
  <c r="F184" i="12"/>
  <c r="E184" i="12"/>
  <c r="C184" i="12"/>
  <c r="M183" i="12"/>
  <c r="K183" i="12"/>
  <c r="F183" i="12"/>
  <c r="E183" i="12"/>
  <c r="C183" i="12"/>
  <c r="M177" i="12"/>
  <c r="K177" i="12"/>
  <c r="F177" i="12"/>
  <c r="E177" i="12"/>
  <c r="C177" i="12"/>
  <c r="M176" i="12"/>
  <c r="K176" i="12"/>
  <c r="F176" i="12"/>
  <c r="E176" i="12"/>
  <c r="C176" i="12"/>
  <c r="M175" i="12"/>
  <c r="K175" i="12"/>
  <c r="F175" i="12"/>
  <c r="E175" i="12"/>
  <c r="C175" i="12"/>
  <c r="M174" i="12"/>
  <c r="K174" i="12"/>
  <c r="F174" i="12"/>
  <c r="E174" i="12"/>
  <c r="C174" i="12"/>
  <c r="M173" i="12"/>
  <c r="K173" i="12"/>
  <c r="F173" i="12"/>
  <c r="E173" i="12"/>
  <c r="C173" i="12"/>
  <c r="M172" i="12"/>
  <c r="K172" i="12"/>
  <c r="F172" i="12"/>
  <c r="E172" i="12"/>
  <c r="C172" i="12"/>
  <c r="N170" i="12"/>
  <c r="M170" i="12"/>
  <c r="K170" i="12"/>
  <c r="F170" i="12"/>
  <c r="E170" i="12"/>
  <c r="C170" i="12"/>
  <c r="N169" i="12"/>
  <c r="N167" i="12"/>
  <c r="M167" i="12"/>
  <c r="K167" i="12"/>
  <c r="F167" i="12"/>
  <c r="E167" i="12"/>
  <c r="C167" i="12"/>
  <c r="N166" i="12"/>
  <c r="N164" i="12"/>
  <c r="M164" i="12"/>
  <c r="K164" i="12"/>
  <c r="F164" i="12"/>
  <c r="E164" i="12"/>
  <c r="C164" i="12"/>
  <c r="N163" i="12"/>
  <c r="M163" i="12"/>
  <c r="K163" i="12"/>
  <c r="F163" i="12"/>
  <c r="E163" i="12"/>
  <c r="C163" i="12"/>
  <c r="N162" i="12"/>
  <c r="M162" i="12"/>
  <c r="K162" i="12"/>
  <c r="F162" i="12"/>
  <c r="E162" i="12"/>
  <c r="C162" i="12"/>
  <c r="N159" i="12"/>
  <c r="M159" i="12"/>
  <c r="K159" i="12"/>
  <c r="F159" i="12"/>
  <c r="E159" i="12"/>
  <c r="C159" i="12"/>
  <c r="N158" i="12"/>
  <c r="N156" i="12"/>
  <c r="M156" i="12"/>
  <c r="K156" i="12"/>
  <c r="F156" i="12"/>
  <c r="E156" i="12"/>
  <c r="C156" i="12"/>
  <c r="N155" i="12"/>
  <c r="N153" i="12"/>
  <c r="M153" i="12"/>
  <c r="K153" i="12"/>
  <c r="F153" i="12"/>
  <c r="E153" i="12"/>
  <c r="C153" i="12"/>
  <c r="N152" i="12"/>
  <c r="M152" i="12"/>
  <c r="K152" i="12"/>
  <c r="F152" i="12"/>
  <c r="E152" i="12"/>
  <c r="C152" i="12"/>
  <c r="N151" i="12"/>
  <c r="M151" i="12"/>
  <c r="K151" i="12"/>
  <c r="F151" i="12"/>
  <c r="E151" i="12"/>
  <c r="C151" i="12"/>
  <c r="N149" i="12"/>
  <c r="M149" i="12"/>
  <c r="K149" i="12"/>
  <c r="F149" i="12"/>
  <c r="E149" i="12"/>
  <c r="C149" i="12"/>
  <c r="N148" i="12"/>
  <c r="N146" i="12"/>
  <c r="M146" i="12"/>
  <c r="K146" i="12"/>
  <c r="F146" i="12"/>
  <c r="E146" i="12"/>
  <c r="C146" i="12"/>
  <c r="N145" i="12"/>
  <c r="M145" i="12"/>
  <c r="K145" i="12"/>
  <c r="F145" i="12"/>
  <c r="E145" i="12"/>
  <c r="C145" i="12"/>
  <c r="N144" i="12"/>
  <c r="M144" i="12"/>
  <c r="K144" i="12"/>
  <c r="F144" i="12"/>
  <c r="E144" i="12"/>
  <c r="C144" i="12"/>
  <c r="N143" i="12"/>
  <c r="M143" i="12"/>
  <c r="K143" i="12"/>
  <c r="F143" i="12"/>
  <c r="E143" i="12"/>
  <c r="C143" i="12"/>
  <c r="N142" i="12"/>
  <c r="M142" i="12"/>
  <c r="K142" i="12"/>
  <c r="F142" i="12"/>
  <c r="E142" i="12"/>
  <c r="C142" i="12"/>
  <c r="N140" i="12"/>
  <c r="M140" i="12"/>
  <c r="K140" i="12"/>
  <c r="F140" i="12"/>
  <c r="E140" i="12"/>
  <c r="C140" i="12"/>
  <c r="N139" i="12"/>
  <c r="N137" i="12"/>
  <c r="M137" i="12"/>
  <c r="K137" i="12"/>
  <c r="F137" i="12"/>
  <c r="E137" i="12"/>
  <c r="C137" i="12"/>
  <c r="N136" i="12"/>
  <c r="N133" i="12"/>
  <c r="M129" i="12"/>
  <c r="K129" i="12"/>
  <c r="F129" i="12"/>
  <c r="E129" i="12"/>
  <c r="C129" i="12"/>
  <c r="M128" i="12"/>
  <c r="K128" i="12"/>
  <c r="F128" i="12"/>
  <c r="E128" i="12"/>
  <c r="C128" i="12"/>
  <c r="M127" i="12"/>
  <c r="K127" i="12"/>
  <c r="F127" i="12"/>
  <c r="E127" i="12"/>
  <c r="C127" i="12"/>
  <c r="M126" i="12"/>
  <c r="K126" i="12"/>
  <c r="F126" i="12"/>
  <c r="E126" i="12"/>
  <c r="C126" i="12"/>
  <c r="M125" i="12"/>
  <c r="K125" i="12"/>
  <c r="F125" i="12"/>
  <c r="E125" i="12"/>
  <c r="C125" i="12"/>
  <c r="M124" i="12"/>
  <c r="K124" i="12"/>
  <c r="F124" i="12"/>
  <c r="E124" i="12"/>
  <c r="C124" i="12"/>
  <c r="N122" i="12"/>
  <c r="M122" i="12"/>
  <c r="K122" i="12"/>
  <c r="F122" i="12"/>
  <c r="E122" i="12"/>
  <c r="C122" i="12"/>
  <c r="N121" i="12"/>
  <c r="N119" i="12"/>
  <c r="M119" i="12"/>
  <c r="K119" i="12"/>
  <c r="F119" i="12"/>
  <c r="E119" i="12"/>
  <c r="C119" i="12"/>
  <c r="N118" i="12"/>
  <c r="N116" i="12"/>
  <c r="M116" i="12"/>
  <c r="K116" i="12"/>
  <c r="F116" i="12"/>
  <c r="E116" i="12"/>
  <c r="C116" i="12"/>
  <c r="N115" i="12"/>
  <c r="M115" i="12"/>
  <c r="K115" i="12"/>
  <c r="F115" i="12"/>
  <c r="E115" i="12"/>
  <c r="C115" i="12"/>
  <c r="N114" i="12"/>
  <c r="M114" i="12"/>
  <c r="K114" i="12"/>
  <c r="F114" i="12"/>
  <c r="E114" i="12"/>
  <c r="C114" i="12"/>
  <c r="N111" i="12"/>
  <c r="M111" i="12"/>
  <c r="K111" i="12"/>
  <c r="F111" i="12"/>
  <c r="E111" i="12"/>
  <c r="C111" i="12"/>
  <c r="N110" i="12"/>
  <c r="N108" i="12"/>
  <c r="M108" i="12"/>
  <c r="K108" i="12"/>
  <c r="F108" i="12"/>
  <c r="E108" i="12"/>
  <c r="C108" i="12"/>
  <c r="N107" i="12"/>
  <c r="N105" i="12"/>
  <c r="M105" i="12"/>
  <c r="K105" i="12"/>
  <c r="F105" i="12"/>
  <c r="E105" i="12"/>
  <c r="C105" i="12"/>
  <c r="N104" i="12"/>
  <c r="M104" i="12"/>
  <c r="K104" i="12"/>
  <c r="F104" i="12"/>
  <c r="E104" i="12"/>
  <c r="C104" i="12"/>
  <c r="N103" i="12"/>
  <c r="M103" i="12"/>
  <c r="K103" i="12"/>
  <c r="F103" i="12"/>
  <c r="E103" i="12"/>
  <c r="C103" i="12"/>
  <c r="N101" i="12"/>
  <c r="M101" i="12"/>
  <c r="K101" i="12"/>
  <c r="F101" i="12"/>
  <c r="E101" i="12"/>
  <c r="C101" i="12"/>
  <c r="N100" i="12"/>
  <c r="N98" i="12"/>
  <c r="M98" i="12"/>
  <c r="K98" i="12"/>
  <c r="F98" i="12"/>
  <c r="E98" i="12"/>
  <c r="C98" i="12"/>
  <c r="N97" i="12"/>
  <c r="M97" i="12"/>
  <c r="K97" i="12"/>
  <c r="F97" i="12"/>
  <c r="E97" i="12"/>
  <c r="C97" i="12"/>
  <c r="N96" i="12"/>
  <c r="M96" i="12"/>
  <c r="K96" i="12"/>
  <c r="F96" i="12"/>
  <c r="E96" i="12"/>
  <c r="C96" i="12"/>
  <c r="N95" i="12"/>
  <c r="M95" i="12"/>
  <c r="K95" i="12"/>
  <c r="F95" i="12"/>
  <c r="E95" i="12"/>
  <c r="C95" i="12"/>
  <c r="N94" i="12"/>
  <c r="M94" i="12"/>
  <c r="K94" i="12"/>
  <c r="F94" i="12"/>
  <c r="E94" i="12"/>
  <c r="C94" i="12"/>
  <c r="N92" i="12"/>
  <c r="M92" i="12"/>
  <c r="K92" i="12"/>
  <c r="F92" i="12"/>
  <c r="E92" i="12"/>
  <c r="C92" i="12"/>
  <c r="N91" i="12"/>
  <c r="N89" i="12"/>
  <c r="M89" i="12"/>
  <c r="K89" i="12"/>
  <c r="F89" i="12"/>
  <c r="E89" i="12"/>
  <c r="C89" i="12"/>
  <c r="N88" i="12"/>
  <c r="M85" i="12"/>
  <c r="K85" i="12"/>
  <c r="F85" i="12"/>
  <c r="E85" i="12"/>
  <c r="C85" i="12"/>
  <c r="N84" i="12"/>
  <c r="M84" i="12"/>
  <c r="K84" i="12"/>
  <c r="F84" i="12"/>
  <c r="E84" i="12"/>
  <c r="C84" i="12"/>
  <c r="N83" i="12"/>
  <c r="M83" i="12"/>
  <c r="K83" i="12"/>
  <c r="F83" i="12"/>
  <c r="E83" i="12"/>
  <c r="C83" i="12"/>
  <c r="N82" i="12"/>
  <c r="M82" i="12"/>
  <c r="K82" i="12"/>
  <c r="F82" i="12"/>
  <c r="E82" i="12"/>
  <c r="C82" i="12"/>
  <c r="N81" i="12"/>
  <c r="M81" i="12"/>
  <c r="K81" i="12"/>
  <c r="F81" i="12"/>
  <c r="E81" i="12"/>
  <c r="C81" i="12"/>
  <c r="N80" i="12"/>
  <c r="M80" i="12"/>
  <c r="K80" i="12"/>
  <c r="F80" i="12"/>
  <c r="E80" i="12"/>
  <c r="C80" i="12"/>
  <c r="N79" i="12"/>
  <c r="M79" i="12"/>
  <c r="K79" i="12"/>
  <c r="F79" i="12"/>
  <c r="E79" i="12"/>
  <c r="C79" i="12"/>
  <c r="N78" i="12"/>
  <c r="M78" i="12"/>
  <c r="K78" i="12"/>
  <c r="F78" i="12"/>
  <c r="E78" i="12"/>
  <c r="C78" i="12"/>
  <c r="N77" i="12"/>
  <c r="M77" i="12"/>
  <c r="K77" i="12"/>
  <c r="F77" i="12"/>
  <c r="E77" i="12"/>
  <c r="C77" i="12"/>
  <c r="N76" i="12"/>
  <c r="M76" i="12"/>
  <c r="K76" i="12"/>
  <c r="F76" i="12"/>
  <c r="E76" i="12"/>
  <c r="C76" i="12"/>
  <c r="N75" i="12"/>
  <c r="M75" i="12"/>
  <c r="K75" i="12"/>
  <c r="F75" i="12"/>
  <c r="E75" i="12"/>
  <c r="C75" i="12"/>
  <c r="N74" i="12"/>
  <c r="M74" i="12"/>
  <c r="K74" i="12"/>
  <c r="F74" i="12"/>
  <c r="E74" i="12"/>
  <c r="C74" i="12"/>
  <c r="N73" i="12"/>
  <c r="M73" i="12"/>
  <c r="K73" i="12"/>
  <c r="F73" i="12"/>
  <c r="E73" i="12"/>
  <c r="C73" i="12"/>
  <c r="N70" i="12"/>
  <c r="M70" i="12"/>
  <c r="K70" i="12"/>
  <c r="F70" i="12"/>
  <c r="E70" i="12"/>
  <c r="C70" i="12"/>
  <c r="N69" i="12"/>
  <c r="M69" i="12"/>
  <c r="K69" i="12"/>
  <c r="F69" i="12"/>
  <c r="E69" i="12"/>
  <c r="C69" i="12"/>
  <c r="N64" i="12"/>
  <c r="M64" i="12"/>
  <c r="K64" i="12"/>
  <c r="F64" i="12"/>
  <c r="E64" i="12"/>
  <c r="C64" i="12"/>
  <c r="N63" i="12"/>
  <c r="N61" i="12"/>
  <c r="M61" i="12"/>
  <c r="K61" i="12"/>
  <c r="F61" i="12"/>
  <c r="E61" i="12"/>
  <c r="C61" i="12"/>
  <c r="N60" i="12"/>
  <c r="N59" i="12"/>
  <c r="N57" i="12"/>
  <c r="M57" i="12"/>
  <c r="K57" i="12"/>
  <c r="F57" i="12"/>
  <c r="E57" i="12"/>
  <c r="C57" i="12"/>
  <c r="N56" i="12"/>
  <c r="N54" i="12"/>
  <c r="M54" i="12"/>
  <c r="K54" i="12"/>
  <c r="F54" i="12"/>
  <c r="E54" i="12"/>
  <c r="C54" i="12"/>
  <c r="N53" i="12"/>
  <c r="N52" i="12"/>
  <c r="N50" i="12"/>
  <c r="M50" i="12"/>
  <c r="K50" i="12"/>
  <c r="F50" i="12"/>
  <c r="E50" i="12"/>
  <c r="C50" i="12"/>
  <c r="N49" i="12"/>
  <c r="N47" i="12"/>
  <c r="M47" i="12"/>
  <c r="K47" i="12"/>
  <c r="F47" i="12"/>
  <c r="E47" i="12"/>
  <c r="C47" i="12"/>
  <c r="N46" i="12"/>
  <c r="M46" i="12"/>
  <c r="K46" i="12"/>
  <c r="F46" i="12"/>
  <c r="E46" i="12"/>
  <c r="C46" i="12"/>
  <c r="N45" i="12"/>
  <c r="M45" i="12"/>
  <c r="K45" i="12"/>
  <c r="F45" i="12"/>
  <c r="E45" i="12"/>
  <c r="C45" i="12"/>
  <c r="N44" i="12"/>
  <c r="M44" i="12"/>
  <c r="K44" i="12"/>
  <c r="F44" i="12"/>
  <c r="E44" i="12"/>
  <c r="C44" i="12"/>
  <c r="N42" i="12"/>
  <c r="M42" i="12"/>
  <c r="K42" i="12"/>
  <c r="F42" i="12"/>
  <c r="E42" i="12"/>
  <c r="C42" i="12"/>
  <c r="N41" i="12"/>
  <c r="N39" i="12"/>
  <c r="M39" i="12"/>
  <c r="K39" i="12"/>
  <c r="F39" i="12"/>
  <c r="E39" i="12"/>
  <c r="C39" i="12"/>
  <c r="N38" i="12"/>
  <c r="N33" i="12"/>
  <c r="N32" i="12"/>
  <c r="M32" i="12"/>
  <c r="K32" i="12"/>
  <c r="F32" i="12"/>
  <c r="E32" i="12"/>
  <c r="C32" i="12"/>
  <c r="N31" i="12"/>
  <c r="M31" i="12"/>
  <c r="K31" i="12"/>
  <c r="F31" i="12"/>
  <c r="E31" i="12"/>
  <c r="C31" i="12"/>
  <c r="N30" i="12"/>
  <c r="M30" i="12"/>
  <c r="K30" i="12"/>
  <c r="F30" i="12"/>
  <c r="E30" i="12"/>
  <c r="C30" i="12"/>
  <c r="N29" i="12"/>
  <c r="M29" i="12"/>
  <c r="K29" i="12"/>
  <c r="F29" i="12"/>
  <c r="E29" i="12"/>
  <c r="C29" i="12"/>
  <c r="N28" i="12"/>
  <c r="M28" i="12"/>
  <c r="K28" i="12"/>
  <c r="F28" i="12"/>
  <c r="E28" i="12"/>
  <c r="C28" i="12"/>
  <c r="N27" i="12"/>
  <c r="M27" i="12"/>
  <c r="K27" i="12"/>
  <c r="F27" i="12"/>
  <c r="E27" i="12"/>
  <c r="C27" i="12"/>
  <c r="N26" i="12"/>
  <c r="M26" i="12"/>
  <c r="K26" i="12"/>
  <c r="F26" i="12"/>
  <c r="E26" i="12"/>
  <c r="C26" i="12"/>
  <c r="N25" i="12"/>
  <c r="M25" i="12"/>
  <c r="K25" i="12"/>
  <c r="F25" i="12"/>
  <c r="E25" i="12"/>
  <c r="C25" i="12"/>
  <c r="N24" i="12"/>
  <c r="M24" i="12"/>
  <c r="K24" i="12"/>
  <c r="F24" i="12"/>
  <c r="E24" i="12"/>
  <c r="C24" i="12"/>
  <c r="N23" i="12"/>
  <c r="M23" i="12"/>
  <c r="K23" i="12"/>
  <c r="F23" i="12"/>
  <c r="E23" i="12"/>
  <c r="C23" i="12"/>
  <c r="N22" i="12"/>
  <c r="M22" i="12"/>
  <c r="K22" i="12"/>
  <c r="F22" i="12"/>
  <c r="E22" i="12"/>
  <c r="C22" i="12"/>
  <c r="N21" i="12"/>
  <c r="M21" i="12"/>
  <c r="K21" i="12"/>
  <c r="F21" i="12"/>
  <c r="E21" i="12"/>
  <c r="C21" i="12"/>
  <c r="N20" i="12"/>
  <c r="M20" i="12"/>
  <c r="K20" i="12"/>
  <c r="F20" i="12"/>
  <c r="E20" i="12"/>
  <c r="C20" i="12"/>
  <c r="N19" i="12"/>
  <c r="M19" i="12"/>
  <c r="K19" i="12"/>
  <c r="F19" i="12"/>
  <c r="E19" i="12"/>
  <c r="C19" i="12"/>
  <c r="N18" i="12"/>
  <c r="M18" i="12"/>
  <c r="K18" i="12"/>
  <c r="F18" i="12"/>
  <c r="E18" i="12"/>
  <c r="C18" i="12"/>
  <c r="N17" i="12"/>
  <c r="M17" i="12"/>
  <c r="K17" i="12"/>
  <c r="F17" i="12"/>
  <c r="E17" i="12"/>
  <c r="C17" i="12"/>
  <c r="N16" i="12"/>
  <c r="M16" i="12"/>
  <c r="K16" i="12"/>
  <c r="F16" i="12"/>
  <c r="E16" i="12"/>
  <c r="C16" i="12"/>
  <c r="N15" i="12"/>
  <c r="M15" i="12"/>
  <c r="K15" i="12"/>
  <c r="F15" i="12"/>
  <c r="E15" i="12"/>
  <c r="C15" i="12"/>
  <c r="N14" i="12"/>
  <c r="M14" i="12"/>
  <c r="K14" i="12"/>
  <c r="F14" i="12"/>
  <c r="E14" i="12"/>
  <c r="C14" i="12"/>
  <c r="N13" i="12"/>
  <c r="M13" i="12"/>
  <c r="K13" i="12"/>
  <c r="F13" i="12"/>
  <c r="E13" i="12"/>
  <c r="C13" i="12"/>
  <c r="N12" i="12"/>
  <c r="M12" i="12"/>
  <c r="K12" i="12"/>
  <c r="F12" i="12"/>
  <c r="E12" i="12"/>
  <c r="C12" i="12"/>
  <c r="N11" i="12"/>
  <c r="M11" i="12"/>
  <c r="K11" i="12"/>
  <c r="F11" i="12"/>
  <c r="E11" i="12"/>
  <c r="C11" i="12"/>
  <c r="N10" i="12"/>
  <c r="M10" i="12"/>
  <c r="K10" i="12"/>
  <c r="F10" i="12"/>
  <c r="E10" i="12"/>
  <c r="C10" i="12"/>
  <c r="N9" i="12"/>
  <c r="M9" i="12"/>
  <c r="K9" i="12"/>
  <c r="F9" i="12"/>
  <c r="E9" i="12"/>
  <c r="C9" i="12"/>
  <c r="M7" i="12"/>
  <c r="K7" i="12"/>
  <c r="F7" i="12"/>
  <c r="E7" i="12"/>
  <c r="C7" i="12"/>
  <c r="N6" i="12"/>
  <c r="M6" i="12"/>
  <c r="K6" i="12"/>
  <c r="F6" i="12"/>
  <c r="E6" i="12"/>
  <c r="C6" i="12"/>
  <c r="M5" i="12"/>
  <c r="K5" i="12"/>
  <c r="F5" i="12"/>
  <c r="E5" i="12"/>
  <c r="C5" i="12"/>
  <c r="N204" i="11"/>
  <c r="L204" i="11"/>
  <c r="F204" i="11"/>
  <c r="E204" i="11"/>
  <c r="C204" i="11"/>
  <c r="N203" i="11"/>
  <c r="L203" i="11"/>
  <c r="F203" i="11"/>
  <c r="E203" i="11"/>
  <c r="C203" i="11"/>
  <c r="O202" i="11"/>
  <c r="N202" i="11"/>
  <c r="L202" i="11"/>
  <c r="F202" i="11"/>
  <c r="E202" i="11"/>
  <c r="C202" i="11"/>
  <c r="N201" i="11"/>
  <c r="L201" i="11"/>
  <c r="F201" i="11"/>
  <c r="E201" i="11"/>
  <c r="C201" i="11"/>
  <c r="O198" i="11"/>
  <c r="M198" i="11"/>
  <c r="K198" i="11"/>
  <c r="H198" i="11"/>
  <c r="G198" i="11"/>
  <c r="F198" i="11"/>
  <c r="E198" i="11"/>
  <c r="D198" i="11"/>
  <c r="C198" i="11"/>
  <c r="N197" i="11"/>
  <c r="L197" i="11"/>
  <c r="F197" i="11"/>
  <c r="E197" i="11"/>
  <c r="C197" i="11"/>
  <c r="O196" i="11"/>
  <c r="N196" i="11"/>
  <c r="L196" i="11"/>
  <c r="F196" i="11"/>
  <c r="E196" i="11"/>
  <c r="C196" i="11"/>
  <c r="O195" i="11"/>
  <c r="N195" i="11"/>
  <c r="L195" i="11"/>
  <c r="F195" i="11"/>
  <c r="E195" i="11"/>
  <c r="C195" i="11"/>
  <c r="O194" i="11"/>
  <c r="N194" i="11"/>
  <c r="L194" i="11"/>
  <c r="F194" i="11"/>
  <c r="E194" i="11"/>
  <c r="C194" i="11"/>
  <c r="O193" i="11"/>
  <c r="N193" i="11"/>
  <c r="L193" i="11"/>
  <c r="F193" i="11"/>
  <c r="E193" i="11"/>
  <c r="C193" i="11"/>
  <c r="O192" i="11"/>
  <c r="N192" i="11"/>
  <c r="L192" i="11"/>
  <c r="F192" i="11"/>
  <c r="E192" i="11"/>
  <c r="C192" i="11"/>
  <c r="O191" i="11"/>
  <c r="N191" i="11"/>
  <c r="L191" i="11"/>
  <c r="F191" i="11"/>
  <c r="E191" i="11"/>
  <c r="C191" i="11"/>
  <c r="N189" i="11"/>
  <c r="L189" i="11"/>
  <c r="F189" i="11"/>
  <c r="E189" i="11"/>
  <c r="C189" i="11"/>
  <c r="N188" i="11"/>
  <c r="L188" i="11"/>
  <c r="F188" i="11"/>
  <c r="E188" i="11"/>
  <c r="C188" i="11"/>
  <c r="O187" i="11"/>
  <c r="N187" i="11"/>
  <c r="L187" i="11"/>
  <c r="F187" i="11"/>
  <c r="E187" i="11"/>
  <c r="C187" i="11"/>
  <c r="N186" i="11"/>
  <c r="L186" i="11"/>
  <c r="F186" i="11"/>
  <c r="E186" i="11"/>
  <c r="C186" i="11"/>
  <c r="L183" i="11"/>
  <c r="F183" i="11"/>
  <c r="E183" i="11"/>
  <c r="C183" i="11"/>
  <c r="L182" i="11"/>
  <c r="F182" i="11"/>
  <c r="E182" i="11"/>
  <c r="C182" i="11"/>
  <c r="L181" i="11"/>
  <c r="F181" i="11"/>
  <c r="E181" i="11"/>
  <c r="C181" i="11"/>
  <c r="L180" i="11"/>
  <c r="F180" i="11"/>
  <c r="E180" i="11"/>
  <c r="C180" i="11"/>
  <c r="O178" i="11"/>
  <c r="L178" i="11"/>
  <c r="F178" i="11"/>
  <c r="E178" i="11"/>
  <c r="C178" i="11"/>
  <c r="O177" i="11"/>
  <c r="L177" i="11"/>
  <c r="F177" i="11"/>
  <c r="E177" i="11"/>
  <c r="C177" i="11"/>
  <c r="O176" i="11"/>
  <c r="L176" i="11"/>
  <c r="F176" i="11"/>
  <c r="E176" i="11"/>
  <c r="C176" i="11"/>
  <c r="O175" i="11"/>
  <c r="L175" i="11"/>
  <c r="F175" i="11"/>
  <c r="E175" i="11"/>
  <c r="C175" i="11"/>
  <c r="O173" i="11"/>
  <c r="L173" i="11"/>
  <c r="F173" i="11"/>
  <c r="E173" i="11"/>
  <c r="C173" i="11"/>
  <c r="O172" i="11"/>
  <c r="L172" i="11"/>
  <c r="F172" i="11"/>
  <c r="E172" i="11"/>
  <c r="C172" i="11"/>
  <c r="O171" i="11"/>
  <c r="L171" i="11"/>
  <c r="F171" i="11"/>
  <c r="E171" i="11"/>
  <c r="C171" i="11"/>
  <c r="O170" i="11"/>
  <c r="L170" i="11"/>
  <c r="F170" i="11"/>
  <c r="E170" i="11"/>
  <c r="C170" i="11"/>
  <c r="O165" i="11"/>
  <c r="O164" i="11"/>
  <c r="L164" i="11"/>
  <c r="F164" i="11"/>
  <c r="E164" i="11"/>
  <c r="C164" i="11"/>
  <c r="O163" i="11"/>
  <c r="L163" i="11"/>
  <c r="F163" i="11"/>
  <c r="E163" i="11"/>
  <c r="C163" i="11"/>
  <c r="O162" i="11"/>
  <c r="L157" i="11"/>
  <c r="F157" i="11"/>
  <c r="E157" i="11"/>
  <c r="C157" i="11"/>
  <c r="L156" i="11"/>
  <c r="F156" i="11"/>
  <c r="E156" i="11"/>
  <c r="C156" i="11"/>
  <c r="L155" i="11"/>
  <c r="F155" i="11"/>
  <c r="E155" i="11"/>
  <c r="C155" i="11"/>
  <c r="L154" i="11"/>
  <c r="F154" i="11"/>
  <c r="E154" i="11"/>
  <c r="C154" i="11"/>
  <c r="L153" i="11"/>
  <c r="F153" i="11"/>
  <c r="E153" i="11"/>
  <c r="C153" i="11"/>
  <c r="L149" i="11"/>
  <c r="F149" i="11"/>
  <c r="E149" i="11"/>
  <c r="C149" i="11"/>
  <c r="L148" i="11"/>
  <c r="F148" i="11"/>
  <c r="E148" i="11"/>
  <c r="C148" i="11"/>
  <c r="L147" i="11"/>
  <c r="F147" i="11"/>
  <c r="E147" i="11"/>
  <c r="C147" i="11"/>
  <c r="L146" i="11"/>
  <c r="F146" i="11"/>
  <c r="E146" i="11"/>
  <c r="C146" i="11"/>
  <c r="L145" i="11"/>
  <c r="F145" i="11"/>
  <c r="E145" i="11"/>
  <c r="C145" i="11"/>
  <c r="L142" i="11"/>
  <c r="F142" i="11"/>
  <c r="E142" i="11"/>
  <c r="C142" i="11"/>
  <c r="L141" i="11"/>
  <c r="F141" i="11"/>
  <c r="E141" i="11"/>
  <c r="C141" i="11"/>
  <c r="L140" i="11"/>
  <c r="F140" i="11"/>
  <c r="E140" i="11"/>
  <c r="C140" i="11"/>
  <c r="L139" i="11"/>
  <c r="F139" i="11"/>
  <c r="E139" i="11"/>
  <c r="C139" i="11"/>
  <c r="L138" i="11"/>
  <c r="F138" i="11"/>
  <c r="E138" i="11"/>
  <c r="C138" i="11"/>
  <c r="L135" i="11"/>
  <c r="F135" i="11"/>
  <c r="E135" i="11"/>
  <c r="C135" i="11"/>
  <c r="L134" i="11"/>
  <c r="F134" i="11"/>
  <c r="E134" i="11"/>
  <c r="C134" i="11"/>
  <c r="L133" i="11"/>
  <c r="F133" i="11"/>
  <c r="E133" i="11"/>
  <c r="C133" i="11"/>
  <c r="L132" i="11"/>
  <c r="F132" i="11"/>
  <c r="E132" i="11"/>
  <c r="C132" i="11"/>
  <c r="L131" i="11"/>
  <c r="F131" i="11"/>
  <c r="E131" i="11"/>
  <c r="C131" i="11"/>
  <c r="H122" i="11"/>
  <c r="G122" i="11"/>
  <c r="F122" i="11"/>
  <c r="E122" i="11"/>
  <c r="D122" i="11"/>
  <c r="C122" i="11"/>
  <c r="O121" i="11"/>
  <c r="H121" i="11"/>
  <c r="G121" i="11"/>
  <c r="F121" i="11"/>
  <c r="E121" i="11"/>
  <c r="D121" i="11"/>
  <c r="C121" i="11"/>
  <c r="O120" i="11"/>
  <c r="H120" i="11"/>
  <c r="G120" i="11"/>
  <c r="F120" i="11"/>
  <c r="E120" i="11"/>
  <c r="D120" i="11"/>
  <c r="C120" i="11"/>
  <c r="O119" i="11"/>
  <c r="L119" i="11"/>
  <c r="F119" i="11"/>
  <c r="E119" i="11"/>
  <c r="C119" i="11"/>
  <c r="O118" i="11"/>
  <c r="L118" i="11"/>
  <c r="F118" i="11"/>
  <c r="E118" i="11"/>
  <c r="C118" i="11"/>
  <c r="O117" i="11"/>
  <c r="L117" i="11"/>
  <c r="F117" i="11"/>
  <c r="E117" i="11"/>
  <c r="C117" i="11"/>
  <c r="O116" i="11"/>
  <c r="L116" i="11"/>
  <c r="F116" i="11"/>
  <c r="E116" i="11"/>
  <c r="C116" i="11"/>
  <c r="O115" i="11"/>
  <c r="L115" i="11"/>
  <c r="F115" i="11"/>
  <c r="E115" i="11"/>
  <c r="C115" i="11"/>
  <c r="O114" i="11"/>
  <c r="L114" i="11"/>
  <c r="F114" i="11"/>
  <c r="E114" i="11"/>
  <c r="C114" i="11"/>
  <c r="O113" i="11"/>
  <c r="L113" i="11"/>
  <c r="F113" i="11"/>
  <c r="E113" i="11"/>
  <c r="C113" i="11"/>
  <c r="O112" i="11"/>
  <c r="L112" i="11"/>
  <c r="F112" i="11"/>
  <c r="E112" i="11"/>
  <c r="C112" i="11"/>
  <c r="O111" i="11"/>
  <c r="L111" i="11"/>
  <c r="F111" i="11"/>
  <c r="E111" i="11"/>
  <c r="C111" i="11"/>
  <c r="O110" i="11"/>
  <c r="L110" i="11"/>
  <c r="F110" i="11"/>
  <c r="E110" i="11"/>
  <c r="C110" i="11"/>
  <c r="O109" i="11"/>
  <c r="L109" i="11"/>
  <c r="F109" i="11"/>
  <c r="E109" i="11"/>
  <c r="C109" i="11"/>
  <c r="O108" i="11"/>
  <c r="L108" i="11"/>
  <c r="F108" i="11"/>
  <c r="E108" i="11"/>
  <c r="C108" i="11"/>
  <c r="O107" i="11"/>
  <c r="L107" i="11"/>
  <c r="F107" i="11"/>
  <c r="E107" i="11"/>
  <c r="C107" i="11"/>
  <c r="K106" i="11"/>
  <c r="H106" i="11"/>
  <c r="G106" i="11"/>
  <c r="F106" i="11"/>
  <c r="E106" i="11"/>
  <c r="D106" i="11"/>
  <c r="C106" i="11"/>
  <c r="K105" i="11"/>
  <c r="H105" i="11"/>
  <c r="G105" i="11"/>
  <c r="F105" i="11"/>
  <c r="E105" i="11"/>
  <c r="D105" i="11"/>
  <c r="C105" i="11"/>
  <c r="O104" i="11"/>
  <c r="K104" i="11"/>
  <c r="H104" i="11"/>
  <c r="G104" i="11"/>
  <c r="F104" i="11"/>
  <c r="E104" i="11"/>
  <c r="D104" i="11"/>
  <c r="C104" i="11"/>
  <c r="O103" i="11"/>
  <c r="K103" i="11"/>
  <c r="H103" i="11"/>
  <c r="G103" i="11"/>
  <c r="F103" i="11"/>
  <c r="E103" i="11"/>
  <c r="D103" i="11"/>
  <c r="C103" i="11"/>
  <c r="O102" i="11"/>
  <c r="K102" i="11"/>
  <c r="H102" i="11"/>
  <c r="G102" i="11"/>
  <c r="F102" i="11"/>
  <c r="E102" i="11"/>
  <c r="D102" i="11"/>
  <c r="C102" i="11"/>
  <c r="O101" i="11"/>
  <c r="M101" i="11"/>
  <c r="K101" i="11"/>
  <c r="H101" i="11"/>
  <c r="G101" i="11"/>
  <c r="F101" i="11"/>
  <c r="E101" i="11"/>
  <c r="D101" i="11"/>
  <c r="C101" i="11"/>
  <c r="O100" i="11"/>
  <c r="M100" i="11"/>
  <c r="K100" i="11"/>
  <c r="H100" i="11"/>
  <c r="G100" i="11"/>
  <c r="F100" i="11"/>
  <c r="E100" i="11"/>
  <c r="D100" i="11"/>
  <c r="C100" i="11"/>
  <c r="L99" i="11"/>
  <c r="F99" i="11"/>
  <c r="E99" i="11"/>
  <c r="C99" i="11"/>
  <c r="L98" i="11"/>
  <c r="F98" i="11"/>
  <c r="E98" i="11"/>
  <c r="C98" i="11"/>
  <c r="O97" i="11"/>
  <c r="L97" i="11"/>
  <c r="F97" i="11"/>
  <c r="E97" i="11"/>
  <c r="C97" i="11"/>
  <c r="O96" i="11"/>
  <c r="L96" i="11"/>
  <c r="F96" i="11"/>
  <c r="E96" i="11"/>
  <c r="C96" i="11"/>
  <c r="O95" i="11"/>
  <c r="L95" i="11"/>
  <c r="F95" i="11"/>
  <c r="E95" i="11"/>
  <c r="C95" i="11"/>
  <c r="O94" i="11"/>
  <c r="L94" i="11"/>
  <c r="F94" i="11"/>
  <c r="E94" i="11"/>
  <c r="C94" i="11"/>
  <c r="O93" i="11"/>
  <c r="L93" i="11"/>
  <c r="F93" i="11"/>
  <c r="E93" i="11"/>
  <c r="C93" i="11"/>
  <c r="O92" i="11"/>
  <c r="L92" i="11"/>
  <c r="F92" i="11"/>
  <c r="E92" i="11"/>
  <c r="C92" i="11"/>
  <c r="M91" i="11"/>
  <c r="K91" i="11"/>
  <c r="H91" i="11"/>
  <c r="G91" i="11"/>
  <c r="F91" i="11"/>
  <c r="E91" i="11"/>
  <c r="D91" i="11"/>
  <c r="C91" i="11"/>
  <c r="K84" i="11"/>
  <c r="H84" i="11"/>
  <c r="G84" i="11"/>
  <c r="F84" i="11"/>
  <c r="E84" i="11"/>
  <c r="D84" i="11"/>
  <c r="C84" i="11"/>
  <c r="O83" i="11"/>
  <c r="M83" i="11"/>
  <c r="K83" i="11"/>
  <c r="H83" i="11"/>
  <c r="G83" i="11"/>
  <c r="F83" i="11"/>
  <c r="E83" i="11"/>
  <c r="D83" i="11"/>
  <c r="C83" i="11"/>
  <c r="O82" i="11"/>
  <c r="M82" i="11"/>
  <c r="K82" i="11"/>
  <c r="H82" i="11"/>
  <c r="G82" i="11"/>
  <c r="F82" i="11"/>
  <c r="E82" i="11"/>
  <c r="D82" i="11"/>
  <c r="C82" i="11"/>
  <c r="O81" i="11"/>
  <c r="N81" i="11"/>
  <c r="L81" i="11"/>
  <c r="F81" i="11"/>
  <c r="E81" i="11"/>
  <c r="C81" i="11"/>
  <c r="O80" i="11"/>
  <c r="N80" i="11"/>
  <c r="L80" i="11"/>
  <c r="F80" i="11"/>
  <c r="E80" i="11"/>
  <c r="C80" i="11"/>
  <c r="O79" i="11"/>
  <c r="N79" i="11"/>
  <c r="L79" i="11"/>
  <c r="F79" i="11"/>
  <c r="E79" i="11"/>
  <c r="C79" i="11"/>
  <c r="O78" i="11"/>
  <c r="N78" i="11"/>
  <c r="L78" i="11"/>
  <c r="F78" i="11"/>
  <c r="E78" i="11"/>
  <c r="C78" i="11"/>
  <c r="O77" i="11"/>
  <c r="N77" i="11"/>
  <c r="L77" i="11"/>
  <c r="F77" i="11"/>
  <c r="E77" i="11"/>
  <c r="C77" i="11"/>
  <c r="O76" i="11"/>
  <c r="N76" i="11"/>
  <c r="L76" i="11"/>
  <c r="F76" i="11"/>
  <c r="E76" i="11"/>
  <c r="C76" i="11"/>
  <c r="O75" i="11"/>
  <c r="N75" i="11"/>
  <c r="L75" i="11"/>
  <c r="F75" i="11"/>
  <c r="E75" i="11"/>
  <c r="C75" i="11"/>
  <c r="O74" i="11"/>
  <c r="N74" i="11"/>
  <c r="L74" i="11"/>
  <c r="F74" i="11"/>
  <c r="E74" i="11"/>
  <c r="C74" i="11"/>
  <c r="O73" i="11"/>
  <c r="N73" i="11"/>
  <c r="L73" i="11"/>
  <c r="F73" i="11"/>
  <c r="E73" i="11"/>
  <c r="C73" i="11"/>
  <c r="O72" i="11"/>
  <c r="N72" i="11"/>
  <c r="L72" i="11"/>
  <c r="F72" i="11"/>
  <c r="E72" i="11"/>
  <c r="C72" i="11"/>
  <c r="O71" i="11"/>
  <c r="N71" i="11"/>
  <c r="L71" i="11"/>
  <c r="F71" i="11"/>
  <c r="E71" i="11"/>
  <c r="C71" i="11"/>
  <c r="O70" i="11"/>
  <c r="N70" i="11"/>
  <c r="L70" i="11"/>
  <c r="F70" i="11"/>
  <c r="E70" i="11"/>
  <c r="C70" i="11"/>
  <c r="O69" i="11"/>
  <c r="N69" i="11"/>
  <c r="L69" i="11"/>
  <c r="F69" i="11"/>
  <c r="E69" i="11"/>
  <c r="C69" i="11"/>
  <c r="M68" i="11"/>
  <c r="K68" i="11"/>
  <c r="H68" i="11"/>
  <c r="G68" i="11"/>
  <c r="F68" i="11"/>
  <c r="E68" i="11"/>
  <c r="D68" i="11"/>
  <c r="C68" i="11"/>
  <c r="K67" i="11"/>
  <c r="H67" i="11"/>
  <c r="G67" i="11"/>
  <c r="F67" i="11"/>
  <c r="E67" i="11"/>
  <c r="D67" i="11"/>
  <c r="C67" i="11"/>
  <c r="O66" i="11"/>
  <c r="K66" i="11"/>
  <c r="H66" i="11"/>
  <c r="G66" i="11"/>
  <c r="F66" i="11"/>
  <c r="E66" i="11"/>
  <c r="D66" i="11"/>
  <c r="C66" i="11"/>
  <c r="O65" i="11"/>
  <c r="K65" i="11"/>
  <c r="H65" i="11"/>
  <c r="G65" i="11"/>
  <c r="F65" i="11"/>
  <c r="E65" i="11"/>
  <c r="D65" i="11"/>
  <c r="C65" i="11"/>
  <c r="O64" i="11"/>
  <c r="K64" i="11"/>
  <c r="H64" i="11"/>
  <c r="G64" i="11"/>
  <c r="F64" i="11"/>
  <c r="E64" i="11"/>
  <c r="D64" i="11"/>
  <c r="C64" i="11"/>
  <c r="O63" i="11"/>
  <c r="M63" i="11"/>
  <c r="K63" i="11"/>
  <c r="H63" i="11"/>
  <c r="G63" i="11"/>
  <c r="F63" i="11"/>
  <c r="E63" i="11"/>
  <c r="D63" i="11"/>
  <c r="C63" i="11"/>
  <c r="O62" i="11"/>
  <c r="M62" i="11"/>
  <c r="K62" i="11"/>
  <c r="H62" i="11"/>
  <c r="G62" i="11"/>
  <c r="F62" i="11"/>
  <c r="E62" i="11"/>
  <c r="D62" i="11"/>
  <c r="C62" i="11"/>
  <c r="L61" i="11"/>
  <c r="F61" i="11"/>
  <c r="E61" i="11"/>
  <c r="C61" i="11"/>
  <c r="L60" i="11"/>
  <c r="F60" i="11"/>
  <c r="E60" i="11"/>
  <c r="C60" i="11"/>
  <c r="O59" i="11"/>
  <c r="L59" i="11"/>
  <c r="F59" i="11"/>
  <c r="E59" i="11"/>
  <c r="C59" i="11"/>
  <c r="O58" i="11"/>
  <c r="L58" i="11"/>
  <c r="F58" i="11"/>
  <c r="E58" i="11"/>
  <c r="C58" i="11"/>
  <c r="O57" i="11"/>
  <c r="L57" i="11"/>
  <c r="F57" i="11"/>
  <c r="E57" i="11"/>
  <c r="C57" i="11"/>
  <c r="O56" i="11"/>
  <c r="L56" i="11"/>
  <c r="F56" i="11"/>
  <c r="E56" i="11"/>
  <c r="C56" i="11"/>
  <c r="O55" i="11"/>
  <c r="L55" i="11"/>
  <c r="F55" i="11"/>
  <c r="E55" i="11"/>
  <c r="C55" i="11"/>
  <c r="O54" i="11"/>
  <c r="L54" i="11"/>
  <c r="F54" i="11"/>
  <c r="E54" i="11"/>
  <c r="C54" i="11"/>
  <c r="K53" i="11"/>
  <c r="H53" i="11"/>
  <c r="G53" i="11"/>
  <c r="F53" i="11"/>
  <c r="E53" i="11"/>
  <c r="D53" i="11"/>
  <c r="C53" i="11"/>
  <c r="K46" i="11"/>
  <c r="H46" i="11"/>
  <c r="G46" i="11"/>
  <c r="F46" i="11"/>
  <c r="E46" i="11"/>
  <c r="D46" i="11"/>
  <c r="C46" i="11"/>
  <c r="O45" i="11"/>
  <c r="K45" i="11"/>
  <c r="H45" i="11"/>
  <c r="G45" i="11"/>
  <c r="F45" i="11"/>
  <c r="E45" i="11"/>
  <c r="D45" i="11"/>
  <c r="C45" i="11"/>
  <c r="O44" i="11"/>
  <c r="M44" i="11"/>
  <c r="K44" i="11"/>
  <c r="H44" i="11"/>
  <c r="G44" i="11"/>
  <c r="F44" i="11"/>
  <c r="E44" i="11"/>
  <c r="D44" i="11"/>
  <c r="C44" i="11"/>
  <c r="O43" i="11"/>
  <c r="L43" i="11"/>
  <c r="F43" i="11"/>
  <c r="E43" i="11"/>
  <c r="C43" i="11"/>
  <c r="O42" i="11"/>
  <c r="L42" i="11"/>
  <c r="F42" i="11"/>
  <c r="E42" i="11"/>
  <c r="C42" i="11"/>
  <c r="O41" i="11"/>
  <c r="L41" i="11"/>
  <c r="F41" i="11"/>
  <c r="E41" i="11"/>
  <c r="C41" i="11"/>
  <c r="O40" i="11"/>
  <c r="L40" i="11"/>
  <c r="F40" i="11"/>
  <c r="E40" i="11"/>
  <c r="C40" i="11"/>
  <c r="O39" i="11"/>
  <c r="L39" i="11"/>
  <c r="F39" i="11"/>
  <c r="E39" i="11"/>
  <c r="C39" i="11"/>
  <c r="O38" i="11"/>
  <c r="L38" i="11"/>
  <c r="F38" i="11"/>
  <c r="E38" i="11"/>
  <c r="C38" i="11"/>
  <c r="O37" i="11"/>
  <c r="L37" i="11"/>
  <c r="F37" i="11"/>
  <c r="E37" i="11"/>
  <c r="C37" i="11"/>
  <c r="O36" i="11"/>
  <c r="L36" i="11"/>
  <c r="F36" i="11"/>
  <c r="E36" i="11"/>
  <c r="C36" i="11"/>
  <c r="O35" i="11"/>
  <c r="L35" i="11"/>
  <c r="F35" i="11"/>
  <c r="E35" i="11"/>
  <c r="C35" i="11"/>
  <c r="O34" i="11"/>
  <c r="L34" i="11"/>
  <c r="F34" i="11"/>
  <c r="E34" i="11"/>
  <c r="C34" i="11"/>
  <c r="O33" i="11"/>
  <c r="L33" i="11"/>
  <c r="F33" i="11"/>
  <c r="E33" i="11"/>
  <c r="C33" i="11"/>
  <c r="O32" i="11"/>
  <c r="L32" i="11"/>
  <c r="F32" i="11"/>
  <c r="E32" i="11"/>
  <c r="C32" i="11"/>
  <c r="O31" i="11"/>
  <c r="L31" i="11"/>
  <c r="F31" i="11"/>
  <c r="E31" i="11"/>
  <c r="C31" i="11"/>
  <c r="K30" i="11"/>
  <c r="H30" i="11"/>
  <c r="G30" i="11"/>
  <c r="F30" i="11"/>
  <c r="E30" i="11"/>
  <c r="D30" i="11"/>
  <c r="C30" i="11"/>
  <c r="K29" i="11"/>
  <c r="H29" i="11"/>
  <c r="G29" i="11"/>
  <c r="F29" i="11"/>
  <c r="E29" i="11"/>
  <c r="D29" i="11"/>
  <c r="C29" i="11"/>
  <c r="O28" i="11"/>
  <c r="K28" i="11"/>
  <c r="H28" i="11"/>
  <c r="G28" i="11"/>
  <c r="F28" i="11"/>
  <c r="E28" i="11"/>
  <c r="D28" i="11"/>
  <c r="C28" i="11"/>
  <c r="O27" i="11"/>
  <c r="K27" i="11"/>
  <c r="H27" i="11"/>
  <c r="G27" i="11"/>
  <c r="F27" i="11"/>
  <c r="E27" i="11"/>
  <c r="D27" i="11"/>
  <c r="C27" i="11"/>
  <c r="O26" i="11"/>
  <c r="K26" i="11"/>
  <c r="H26" i="11"/>
  <c r="G26" i="11"/>
  <c r="F26" i="11"/>
  <c r="E26" i="11"/>
  <c r="D26" i="11"/>
  <c r="C26" i="11"/>
  <c r="O25" i="11"/>
  <c r="K25" i="11"/>
  <c r="H25" i="11"/>
  <c r="G25" i="11"/>
  <c r="F25" i="11"/>
  <c r="E25" i="11"/>
  <c r="D25" i="11"/>
  <c r="C25" i="11"/>
  <c r="O24" i="11"/>
  <c r="K24" i="11"/>
  <c r="H24" i="11"/>
  <c r="G24" i="11"/>
  <c r="F24" i="11"/>
  <c r="E24" i="11"/>
  <c r="D24" i="11"/>
  <c r="C24" i="11"/>
  <c r="N23" i="11"/>
  <c r="L23" i="11"/>
  <c r="F23" i="11"/>
  <c r="E23" i="11"/>
  <c r="C23" i="11"/>
  <c r="N22" i="11"/>
  <c r="L22" i="11"/>
  <c r="F22" i="11"/>
  <c r="E22" i="11"/>
  <c r="C22" i="11"/>
  <c r="O21" i="11"/>
  <c r="L21" i="11"/>
  <c r="F21" i="11"/>
  <c r="E21" i="11"/>
  <c r="C21" i="11"/>
  <c r="O20" i="11"/>
  <c r="L20" i="11"/>
  <c r="F20" i="11"/>
  <c r="E20" i="11"/>
  <c r="C20" i="11"/>
  <c r="O19" i="11"/>
  <c r="L19" i="11"/>
  <c r="F19" i="11"/>
  <c r="E19" i="11"/>
  <c r="C19" i="11"/>
  <c r="O18" i="11"/>
  <c r="L18" i="11"/>
  <c r="F18" i="11"/>
  <c r="E18" i="11"/>
  <c r="C18" i="11"/>
  <c r="O17" i="11"/>
  <c r="L17" i="11"/>
  <c r="F17" i="11"/>
  <c r="E17" i="11"/>
  <c r="C17" i="11"/>
  <c r="O16" i="11"/>
  <c r="N16" i="11"/>
  <c r="L16" i="11"/>
  <c r="F16" i="11"/>
  <c r="E16" i="11"/>
  <c r="C16" i="11"/>
  <c r="M15" i="11"/>
  <c r="K15" i="11"/>
  <c r="H15" i="11"/>
  <c r="G15" i="11"/>
  <c r="F15" i="11"/>
  <c r="E15" i="11"/>
  <c r="D15" i="11"/>
  <c r="C15" i="11"/>
  <c r="O10" i="11"/>
  <c r="O9" i="11"/>
  <c r="O8" i="11"/>
  <c r="N8" i="11"/>
  <c r="L8" i="11"/>
  <c r="F8" i="11"/>
  <c r="E8" i="11"/>
  <c r="C8" i="11"/>
  <c r="O7" i="11"/>
  <c r="N7" i="11"/>
  <c r="L7" i="11"/>
  <c r="F7" i="11"/>
  <c r="E7" i="11"/>
  <c r="C7" i="11"/>
  <c r="O6" i="11"/>
  <c r="N6" i="11"/>
  <c r="L6" i="11"/>
  <c r="F6" i="11"/>
  <c r="E6" i="11"/>
  <c r="C6" i="11"/>
  <c r="O335" i="10"/>
  <c r="O334" i="10"/>
  <c r="O333" i="10"/>
  <c r="O332" i="10"/>
  <c r="O331" i="10"/>
  <c r="O330" i="10"/>
  <c r="O329" i="10"/>
  <c r="O328" i="10"/>
  <c r="O327" i="10"/>
  <c r="O326" i="10"/>
  <c r="O324" i="10"/>
  <c r="O323" i="10"/>
  <c r="O322" i="10"/>
  <c r="O321" i="10"/>
  <c r="O320" i="10"/>
  <c r="O317" i="10"/>
  <c r="O316" i="10"/>
  <c r="O315" i="10"/>
  <c r="O313" i="10"/>
  <c r="O312" i="10"/>
  <c r="O311" i="10"/>
  <c r="O310" i="10"/>
  <c r="O309" i="10"/>
  <c r="O308" i="10"/>
  <c r="O307" i="10"/>
  <c r="O306" i="10"/>
  <c r="O304" i="10"/>
  <c r="O303" i="10"/>
  <c r="O301" i="10"/>
  <c r="O300" i="10"/>
  <c r="O299" i="10"/>
  <c r="O298" i="10"/>
  <c r="O296" i="10"/>
  <c r="O295" i="10"/>
  <c r="O294" i="10"/>
  <c r="O293" i="10"/>
  <c r="O292" i="10"/>
  <c r="O290" i="10"/>
  <c r="O288" i="10"/>
  <c r="O287" i="10"/>
  <c r="O286" i="10"/>
  <c r="O285" i="10"/>
  <c r="O284" i="10"/>
  <c r="O283" i="10"/>
  <c r="O282" i="10"/>
  <c r="O281" i="10"/>
  <c r="O279" i="10"/>
  <c r="O278" i="10"/>
  <c r="O277" i="10"/>
  <c r="O276" i="10"/>
  <c r="O275" i="10"/>
  <c r="O272" i="10"/>
  <c r="O271" i="10"/>
  <c r="O270" i="10"/>
  <c r="O268" i="10"/>
  <c r="O267" i="10"/>
  <c r="O266" i="10"/>
  <c r="O265" i="10"/>
  <c r="O264" i="10"/>
  <c r="O263" i="10"/>
  <c r="O262" i="10"/>
  <c r="O261" i="10"/>
  <c r="O259" i="10"/>
  <c r="O258" i="10"/>
  <c r="O256" i="10"/>
  <c r="O255" i="10"/>
  <c r="O254" i="10"/>
  <c r="O253" i="10"/>
  <c r="O251" i="10"/>
  <c r="O247" i="10"/>
  <c r="O246" i="10"/>
  <c r="O245" i="10"/>
  <c r="O243" i="10"/>
  <c r="O242" i="10"/>
  <c r="O241" i="10"/>
  <c r="O240" i="10"/>
  <c r="O239" i="10"/>
  <c r="O238" i="10"/>
  <c r="O237" i="10"/>
  <c r="O236" i="10"/>
  <c r="O235" i="10"/>
  <c r="O234" i="10"/>
  <c r="O232" i="10"/>
  <c r="O231" i="10"/>
  <c r="O230" i="10"/>
  <c r="O229" i="10"/>
  <c r="O228" i="10"/>
  <c r="O227" i="10"/>
  <c r="O224" i="10"/>
  <c r="O223" i="10"/>
  <c r="O222" i="10"/>
  <c r="O220" i="10"/>
  <c r="O219" i="10"/>
  <c r="O218" i="10"/>
  <c r="O217" i="10"/>
  <c r="O216" i="10"/>
  <c r="O215" i="10"/>
  <c r="O214" i="10"/>
  <c r="O213" i="10"/>
  <c r="O211" i="10"/>
  <c r="O210" i="10"/>
  <c r="O208" i="10"/>
  <c r="O207" i="10"/>
  <c r="O206" i="10"/>
  <c r="O205" i="10"/>
  <c r="O203" i="10"/>
  <c r="O201" i="10"/>
  <c r="O198" i="10"/>
  <c r="O194" i="10"/>
  <c r="O193" i="10"/>
  <c r="O192" i="10"/>
  <c r="O190" i="10"/>
  <c r="O189" i="10"/>
  <c r="O188" i="10"/>
  <c r="O187" i="10"/>
  <c r="O186" i="10"/>
  <c r="O185" i="10"/>
  <c r="O184" i="10"/>
  <c r="O183" i="10"/>
  <c r="O181" i="10"/>
  <c r="O180" i="10"/>
  <c r="O179" i="10"/>
  <c r="O178" i="10"/>
  <c r="O177" i="10"/>
  <c r="O176" i="10"/>
  <c r="O175" i="10"/>
  <c r="O153" i="10"/>
  <c r="O152" i="10"/>
  <c r="F152" i="10"/>
  <c r="O151" i="10"/>
  <c r="F151" i="10"/>
  <c r="O150" i="10"/>
  <c r="F150" i="10"/>
  <c r="O149" i="10"/>
  <c r="F149" i="10"/>
  <c r="O148" i="10"/>
  <c r="F148" i="10"/>
  <c r="O147" i="10"/>
  <c r="F147" i="10"/>
  <c r="O146" i="10"/>
  <c r="F146" i="10"/>
  <c r="O145" i="10"/>
  <c r="F145" i="10"/>
  <c r="O144" i="10"/>
  <c r="F144" i="10"/>
  <c r="O142" i="10"/>
  <c r="F142" i="10"/>
  <c r="O141" i="10"/>
  <c r="F141" i="10"/>
  <c r="O140" i="10"/>
  <c r="F140" i="10"/>
  <c r="O139" i="10"/>
  <c r="F139" i="10"/>
  <c r="O138" i="10"/>
  <c r="F138" i="10"/>
  <c r="O137" i="10"/>
  <c r="F137" i="10"/>
  <c r="O136" i="10"/>
  <c r="F136" i="10"/>
  <c r="F135" i="10"/>
  <c r="O133" i="10"/>
  <c r="O134" i="10"/>
  <c r="F133" i="10"/>
  <c r="C133" i="10"/>
  <c r="O132" i="10"/>
  <c r="F132" i="10"/>
  <c r="O130" i="10"/>
  <c r="O129" i="10"/>
  <c r="O128" i="10"/>
  <c r="N128" i="10"/>
  <c r="F128" i="10"/>
  <c r="C128" i="10"/>
  <c r="O127" i="10"/>
  <c r="F127" i="10"/>
  <c r="C127" i="10"/>
  <c r="O126" i="10"/>
  <c r="F126" i="10"/>
  <c r="C126" i="10"/>
  <c r="O125" i="10"/>
  <c r="F125" i="10"/>
  <c r="C125" i="10"/>
  <c r="O123" i="10"/>
  <c r="O122" i="10"/>
  <c r="F121" i="10"/>
  <c r="F120" i="10"/>
  <c r="F119" i="10"/>
  <c r="F118" i="10"/>
  <c r="F117" i="10"/>
  <c r="O116" i="10"/>
  <c r="O121" i="10"/>
  <c r="F116" i="10"/>
  <c r="O114" i="10"/>
  <c r="F114" i="10"/>
  <c r="O113" i="10"/>
  <c r="F113" i="10"/>
  <c r="O112" i="10"/>
  <c r="F112" i="10"/>
  <c r="F110" i="10"/>
  <c r="F109" i="10"/>
  <c r="O108" i="10"/>
  <c r="O110" i="10"/>
  <c r="F108" i="10"/>
  <c r="O106" i="10"/>
  <c r="F106" i="10"/>
  <c r="O105" i="10"/>
  <c r="L105" i="10"/>
  <c r="F105" i="10"/>
  <c r="O103" i="10"/>
  <c r="O102" i="10"/>
  <c r="F102" i="10"/>
  <c r="O101" i="10"/>
  <c r="F101" i="10"/>
  <c r="O100" i="10"/>
  <c r="F100" i="10"/>
  <c r="O99" i="10"/>
  <c r="F99" i="10"/>
  <c r="O98" i="10"/>
  <c r="F98" i="10"/>
  <c r="O97" i="10"/>
  <c r="F97" i="10"/>
  <c r="O96" i="10"/>
  <c r="F96" i="10"/>
  <c r="F93" i="10"/>
  <c r="C93" i="10"/>
  <c r="F92" i="10"/>
  <c r="C92" i="10"/>
  <c r="F91" i="10"/>
  <c r="C91" i="10"/>
  <c r="F90" i="10"/>
  <c r="C90" i="10"/>
  <c r="F89" i="10"/>
  <c r="C89" i="10"/>
  <c r="O87" i="10"/>
  <c r="O86" i="10"/>
  <c r="O84" i="10"/>
  <c r="O81" i="10"/>
  <c r="O79" i="10"/>
  <c r="F79" i="10"/>
  <c r="O78" i="10"/>
  <c r="F78" i="10"/>
  <c r="O77" i="10"/>
  <c r="F77" i="10"/>
  <c r="F76" i="10"/>
  <c r="O73" i="10"/>
  <c r="O71" i="10"/>
  <c r="O70" i="10"/>
  <c r="O69" i="10"/>
  <c r="O68" i="10"/>
  <c r="O67" i="10"/>
  <c r="O66" i="10"/>
  <c r="O65" i="10"/>
  <c r="O64" i="10"/>
  <c r="O63" i="10"/>
  <c r="O62" i="10"/>
  <c r="O60" i="10"/>
  <c r="O59" i="10"/>
  <c r="O58" i="10"/>
  <c r="O57" i="10"/>
  <c r="O55" i="10"/>
  <c r="O54" i="10"/>
  <c r="O53" i="10"/>
  <c r="O52" i="10"/>
  <c r="O51" i="10"/>
  <c r="O48" i="10"/>
  <c r="F47" i="10"/>
  <c r="F46" i="10"/>
  <c r="F45" i="10"/>
  <c r="F44" i="10"/>
  <c r="F43" i="10"/>
  <c r="O42" i="10"/>
  <c r="F42" i="10"/>
  <c r="O41" i="10"/>
  <c r="F41" i="10"/>
  <c r="O40" i="10"/>
  <c r="F40" i="10"/>
  <c r="O39" i="10"/>
  <c r="F39" i="10"/>
  <c r="O35" i="10"/>
  <c r="C35" i="10"/>
  <c r="O18" i="10"/>
  <c r="O11" i="10"/>
  <c r="O4" i="10"/>
  <c r="O109" i="10"/>
  <c r="O135" i="10"/>
  <c r="O118" i="10"/>
  <c r="O120" i="10"/>
  <c r="O117" i="10"/>
  <c r="O119" i="10"/>
  <c r="B12" i="9"/>
  <c r="B13" i="9"/>
  <c r="B14" i="9"/>
  <c r="B15" i="9"/>
  <c r="B16" i="9"/>
  <c r="B17" i="9"/>
  <c r="B18" i="9"/>
  <c r="A4" i="9"/>
  <c r="A5" i="9"/>
  <c r="A6" i="9"/>
  <c r="A7" i="9"/>
  <c r="A8" i="9"/>
  <c r="B4" i="9"/>
  <c r="B5" i="9"/>
  <c r="B3" i="9"/>
  <c r="C3" i="9"/>
  <c r="R88" i="8"/>
  <c r="R87" i="8"/>
  <c r="R86" i="8"/>
  <c r="G86" i="8"/>
  <c r="F86" i="8"/>
  <c r="C86" i="8"/>
  <c r="R85" i="8"/>
  <c r="R84" i="8"/>
  <c r="G84" i="8"/>
  <c r="F84" i="8"/>
  <c r="C84" i="8"/>
  <c r="R83" i="8"/>
  <c r="G83" i="8"/>
  <c r="F83" i="8"/>
  <c r="C83" i="8"/>
  <c r="R82" i="8"/>
  <c r="R81" i="8"/>
  <c r="N81" i="8"/>
  <c r="G81" i="8"/>
  <c r="F81" i="8"/>
  <c r="C81" i="8"/>
  <c r="N80" i="8"/>
  <c r="G80" i="8"/>
  <c r="F80" i="8"/>
  <c r="C80" i="8"/>
  <c r="N79" i="8"/>
  <c r="G79" i="8"/>
  <c r="F79" i="8"/>
  <c r="C79" i="8"/>
  <c r="N78" i="8"/>
  <c r="G78" i="8"/>
  <c r="F78" i="8"/>
  <c r="C78" i="8"/>
  <c r="R77" i="8"/>
  <c r="N77" i="8"/>
  <c r="R75" i="8"/>
  <c r="N75" i="8"/>
  <c r="G75" i="8"/>
  <c r="F75" i="8"/>
  <c r="C75" i="8"/>
  <c r="R74" i="8"/>
  <c r="N74" i="8"/>
  <c r="G74" i="8"/>
  <c r="F74" i="8"/>
  <c r="C74" i="8"/>
  <c r="R72" i="8"/>
  <c r="N72" i="8"/>
  <c r="R71" i="8"/>
  <c r="N71" i="8"/>
  <c r="G71" i="8"/>
  <c r="F71" i="8"/>
  <c r="C71" i="8"/>
  <c r="R70" i="8"/>
  <c r="N70" i="8"/>
  <c r="G70" i="8"/>
  <c r="F70" i="8"/>
  <c r="C70" i="8"/>
  <c r="R69" i="8"/>
  <c r="N69" i="8"/>
  <c r="G69" i="8"/>
  <c r="F69" i="8"/>
  <c r="C69" i="8"/>
  <c r="R68" i="8"/>
  <c r="N68" i="8"/>
  <c r="G68" i="8"/>
  <c r="F68" i="8"/>
  <c r="C68" i="8"/>
  <c r="R67" i="8"/>
  <c r="N67" i="8"/>
  <c r="G67" i="8"/>
  <c r="F67" i="8"/>
  <c r="C67" i="8"/>
  <c r="R66" i="8"/>
  <c r="N66" i="8"/>
  <c r="G66" i="8"/>
  <c r="F66" i="8"/>
  <c r="C66" i="8"/>
  <c r="R65" i="8"/>
  <c r="N65" i="8"/>
  <c r="G65" i="8"/>
  <c r="F65" i="8"/>
  <c r="C65" i="8"/>
  <c r="R64" i="8"/>
  <c r="N64" i="8"/>
  <c r="G64" i="8"/>
  <c r="F64" i="8"/>
  <c r="C64" i="8"/>
  <c r="R63" i="8"/>
  <c r="N63" i="8"/>
  <c r="G63" i="8"/>
  <c r="F63" i="8"/>
  <c r="C63" i="8"/>
  <c r="R62" i="8"/>
  <c r="N62" i="8"/>
  <c r="G62" i="8"/>
  <c r="F62" i="8"/>
  <c r="C62" i="8"/>
  <c r="R61" i="8"/>
  <c r="N61" i="8"/>
  <c r="G61" i="8"/>
  <c r="F61" i="8"/>
  <c r="C61" i="8"/>
  <c r="R60" i="8"/>
  <c r="N60" i="8"/>
  <c r="G60" i="8"/>
  <c r="F60" i="8"/>
  <c r="C60" i="8"/>
  <c r="R59" i="8"/>
  <c r="N59" i="8"/>
  <c r="G59" i="8"/>
  <c r="F59" i="8"/>
  <c r="C59" i="8"/>
  <c r="R58" i="8"/>
  <c r="N58" i="8"/>
  <c r="G58" i="8"/>
  <c r="F58" i="8"/>
  <c r="C58" i="8"/>
  <c r="R57" i="8"/>
  <c r="N57" i="8"/>
  <c r="G57" i="8"/>
  <c r="F57" i="8"/>
  <c r="C57" i="8"/>
  <c r="R56" i="8"/>
  <c r="N56" i="8"/>
  <c r="G56" i="8"/>
  <c r="F56" i="8"/>
  <c r="C56" i="8"/>
  <c r="R55" i="8"/>
  <c r="R54" i="8"/>
  <c r="N54" i="8"/>
  <c r="G54" i="8"/>
  <c r="F54" i="8"/>
  <c r="C54" i="8"/>
  <c r="R53" i="8"/>
  <c r="N53" i="8"/>
  <c r="G53" i="8"/>
  <c r="F53" i="8"/>
  <c r="C53" i="8"/>
  <c r="R52" i="8"/>
  <c r="N52" i="8"/>
  <c r="G52" i="8"/>
  <c r="F52" i="8"/>
  <c r="C52" i="8"/>
  <c r="R51" i="8"/>
  <c r="N51" i="8"/>
  <c r="G51" i="8"/>
  <c r="F51" i="8"/>
  <c r="C51" i="8"/>
  <c r="R50" i="8"/>
  <c r="N50" i="8"/>
  <c r="G50" i="8"/>
  <c r="F50" i="8"/>
  <c r="C50" i="8"/>
  <c r="R49" i="8"/>
  <c r="N49" i="8"/>
  <c r="G49" i="8"/>
  <c r="F49" i="8"/>
  <c r="C49" i="8"/>
  <c r="R48" i="8"/>
  <c r="N48" i="8"/>
  <c r="G48" i="8"/>
  <c r="F48" i="8"/>
  <c r="C48" i="8"/>
  <c r="R47" i="8"/>
  <c r="N47" i="8"/>
  <c r="G47" i="8"/>
  <c r="F47" i="8"/>
  <c r="C47" i="8"/>
  <c r="R46" i="8"/>
  <c r="N46" i="8"/>
  <c r="G46" i="8"/>
  <c r="F46" i="8"/>
  <c r="C46" i="8"/>
  <c r="R45" i="8"/>
  <c r="N45" i="8"/>
  <c r="G45" i="8"/>
  <c r="F45" i="8"/>
  <c r="C45" i="8"/>
  <c r="R44" i="8"/>
  <c r="N44" i="8"/>
  <c r="G44" i="8"/>
  <c r="F44" i="8"/>
  <c r="C44" i="8"/>
  <c r="R43" i="8"/>
  <c r="N43" i="8"/>
  <c r="G43" i="8"/>
  <c r="F43" i="8"/>
  <c r="C43" i="8"/>
  <c r="R42" i="8"/>
  <c r="N42" i="8"/>
  <c r="G42" i="8"/>
  <c r="F42" i="8"/>
  <c r="C42" i="8"/>
  <c r="R41" i="8"/>
  <c r="N41" i="8"/>
  <c r="G41" i="8"/>
  <c r="F41" i="8"/>
  <c r="C41" i="8"/>
  <c r="R40" i="8"/>
  <c r="N40" i="8"/>
  <c r="G40" i="8"/>
  <c r="F40" i="8"/>
  <c r="C40" i="8"/>
  <c r="R39" i="8"/>
  <c r="N39" i="8"/>
  <c r="G39" i="8"/>
  <c r="F39" i="8"/>
  <c r="C39" i="8"/>
  <c r="R38" i="8"/>
  <c r="R37" i="8"/>
  <c r="N37" i="8"/>
  <c r="G37" i="8"/>
  <c r="F37" i="8"/>
  <c r="C37" i="8"/>
  <c r="R36" i="8"/>
  <c r="N36" i="8"/>
  <c r="G36" i="8"/>
  <c r="F36" i="8"/>
  <c r="C36" i="8"/>
  <c r="R35" i="8"/>
  <c r="R34" i="8"/>
  <c r="N34" i="8"/>
  <c r="I34" i="8"/>
  <c r="H34" i="8"/>
  <c r="G34" i="8"/>
  <c r="F34" i="8"/>
  <c r="C34" i="8"/>
  <c r="R33" i="8"/>
  <c r="R32" i="8"/>
  <c r="N32" i="8"/>
  <c r="R31" i="8"/>
  <c r="N31" i="8"/>
  <c r="N29" i="8"/>
  <c r="N28" i="8"/>
  <c r="N25" i="8"/>
  <c r="N24" i="8"/>
  <c r="N23" i="8"/>
  <c r="N22" i="8"/>
  <c r="N21" i="8"/>
  <c r="R19" i="8"/>
  <c r="N19" i="8"/>
  <c r="G19" i="8"/>
  <c r="F19" i="8"/>
  <c r="C19" i="8"/>
  <c r="R18" i="8"/>
  <c r="N18" i="8"/>
  <c r="G18" i="8"/>
  <c r="F18" i="8"/>
  <c r="C18" i="8"/>
  <c r="R17" i="8"/>
  <c r="N12" i="8"/>
  <c r="M12" i="8"/>
  <c r="K12" i="8"/>
  <c r="G12" i="8"/>
  <c r="F12" i="8"/>
  <c r="C12" i="8"/>
  <c r="N11" i="8"/>
  <c r="N10" i="8"/>
  <c r="N7" i="8"/>
  <c r="N6" i="8"/>
  <c r="A9" i="9"/>
  <c r="B6" i="9"/>
  <c r="B7" i="9"/>
  <c r="B8" i="9"/>
  <c r="B9" i="9"/>
  <c r="B10" i="9"/>
  <c r="B11" i="9"/>
  <c r="C5" i="9"/>
  <c r="C4" i="9"/>
  <c r="O72" i="4"/>
  <c r="Q72" i="4"/>
  <c r="O71" i="4"/>
  <c r="O70" i="4"/>
  <c r="O69" i="4"/>
  <c r="O64" i="4"/>
  <c r="O61" i="4"/>
  <c r="O60" i="4"/>
  <c r="O58" i="4"/>
  <c r="O57" i="4"/>
  <c r="O56" i="4"/>
  <c r="O55" i="4"/>
  <c r="O54" i="4"/>
  <c r="O53" i="4"/>
  <c r="O52" i="4"/>
  <c r="O45" i="4"/>
  <c r="O44" i="4"/>
  <c r="O29" i="4"/>
  <c r="O30" i="4"/>
  <c r="O31" i="4"/>
  <c r="O32" i="4"/>
  <c r="O33" i="4"/>
  <c r="O34" i="4"/>
  <c r="O35" i="4"/>
  <c r="O36" i="4"/>
  <c r="O37" i="4"/>
  <c r="O38" i="4"/>
  <c r="O39" i="4"/>
  <c r="O40" i="4"/>
  <c r="O41" i="4"/>
  <c r="O42" i="4"/>
  <c r="O43" i="4"/>
  <c r="O28" i="4"/>
  <c r="O16" i="4"/>
  <c r="O17" i="4"/>
  <c r="O18" i="4"/>
  <c r="O19" i="4"/>
  <c r="O20" i="4"/>
  <c r="O21" i="4"/>
  <c r="O22" i="4"/>
  <c r="O23" i="4"/>
  <c r="O24" i="4"/>
  <c r="O25" i="4"/>
  <c r="O26" i="4"/>
  <c r="O15" i="4"/>
  <c r="Q79" i="4"/>
  <c r="Q61" i="4"/>
  <c r="Q60" i="4"/>
  <c r="Q82" i="4"/>
  <c r="Q81" i="4"/>
  <c r="Q80" i="4"/>
  <c r="Q78" i="4"/>
  <c r="Q77" i="4"/>
  <c r="Q76" i="4"/>
  <c r="Q75" i="4"/>
  <c r="Q74" i="4"/>
  <c r="C8" i="9"/>
  <c r="A10" i="9"/>
  <c r="C9" i="9"/>
  <c r="C7" i="9"/>
  <c r="C6" i="9"/>
  <c r="C10" i="9"/>
  <c r="A11" i="9"/>
  <c r="A12" i="9"/>
  <c r="C11" i="9"/>
  <c r="A13" i="9"/>
  <c r="C12" i="9"/>
  <c r="A14" i="9"/>
  <c r="C13" i="9"/>
  <c r="C14" i="9"/>
  <c r="A15" i="9"/>
  <c r="A16" i="9"/>
  <c r="C15" i="9"/>
  <c r="A17" i="9"/>
  <c r="C16" i="9"/>
  <c r="A18" i="9"/>
  <c r="C18" i="9"/>
  <c r="C17" i="9"/>
</calcChain>
</file>

<file path=xl/sharedStrings.xml><?xml version="1.0" encoding="utf-8"?>
<sst xmlns="http://schemas.openxmlformats.org/spreadsheetml/2006/main" count="10952" uniqueCount="3060">
  <si>
    <t>Question or Response</t>
  </si>
  <si>
    <t>Question Completion Method</t>
  </si>
  <si>
    <t>Response Display Format</t>
  </si>
  <si>
    <t>Data Format</t>
  </si>
  <si>
    <t>Lower Bound</t>
  </si>
  <si>
    <t>Upper Bound</t>
  </si>
  <si>
    <t>Conditional Question</t>
  </si>
  <si>
    <t>Display Text</t>
  </si>
  <si>
    <t>Translation</t>
  </si>
  <si>
    <t>Chronology</t>
  </si>
  <si>
    <t>Unique ID</t>
  </si>
  <si>
    <t>Question</t>
  </si>
  <si>
    <t>System</t>
  </si>
  <si>
    <t>NA</t>
  </si>
  <si>
    <t>Unconditional</t>
  </si>
  <si>
    <t>H1.5</t>
  </si>
  <si>
    <t>XX</t>
  </si>
  <si>
    <t>Enumerator ID Code</t>
  </si>
  <si>
    <t>Kodiku identidade ema nebe entrevista</t>
  </si>
  <si>
    <t>XA1.12</t>
  </si>
  <si>
    <t>Enumerator completes</t>
  </si>
  <si>
    <t>Text</t>
  </si>
  <si>
    <t>Aldeia Name</t>
  </si>
  <si>
    <t>Naran aldeia</t>
  </si>
  <si>
    <t>Response</t>
  </si>
  <si>
    <t>XA1.6</t>
  </si>
  <si>
    <t>Category - choose one</t>
  </si>
  <si>
    <t>District Name</t>
  </si>
  <si>
    <t>Naran Distritu</t>
  </si>
  <si>
    <t>XA1.8</t>
  </si>
  <si>
    <t>Sub-District Name</t>
  </si>
  <si>
    <t>Naran subdistritu</t>
  </si>
  <si>
    <t>XA1.10</t>
  </si>
  <si>
    <t>Suco Name</t>
  </si>
  <si>
    <t>Naran suku</t>
  </si>
  <si>
    <t>H1.15</t>
  </si>
  <si>
    <t>XXX.xxx</t>
  </si>
  <si>
    <t>Dwelling Latitude</t>
  </si>
  <si>
    <t>Distancia husi fatin</t>
  </si>
  <si>
    <t>H1.16</t>
  </si>
  <si>
    <t>Dwelling Longitude</t>
  </si>
  <si>
    <t>Kolokasaun fatin</t>
  </si>
  <si>
    <t>H2. Housing</t>
  </si>
  <si>
    <t>Uma sira</t>
  </si>
  <si>
    <t>H2.15</t>
  </si>
  <si>
    <t>H2.1</t>
  </si>
  <si>
    <t>End of drivable road by 4wd car latitude</t>
  </si>
  <si>
    <t>Rohan latitude estrada nebee bele liu</t>
  </si>
  <si>
    <t>H2.16</t>
  </si>
  <si>
    <t>H2.2</t>
  </si>
  <si>
    <t>End of drivable road by 4wd car longitude</t>
  </si>
  <si>
    <t>Rohan lonjitude estrada nebee bele liu</t>
  </si>
  <si>
    <t>H2.6</t>
  </si>
  <si>
    <t>Observation</t>
  </si>
  <si>
    <t>Code</t>
  </si>
  <si>
    <t>What is the surface of the road or track leading to the house?</t>
  </si>
  <si>
    <t>Drivable road</t>
  </si>
  <si>
    <t>Grass</t>
  </si>
  <si>
    <t>Category option</t>
  </si>
  <si>
    <t>X</t>
  </si>
  <si>
    <t>Track unsuitable for motorbikes (walking only)</t>
  </si>
  <si>
    <t>Dalan ne'e la serve ba motor sira (lao deit)</t>
  </si>
  <si>
    <t>Track unsuitable for cars (motorbikes or walking only)</t>
  </si>
  <si>
    <t>Dalan ne'e la serve ba karreta sira (motor sira ka lao deit)</t>
  </si>
  <si>
    <t>Sealed road - bitumen / asphalt / concrete / cement</t>
  </si>
  <si>
    <t>Dalan taka - betume / alkatraun / konkreta / simente</t>
  </si>
  <si>
    <t>Text response</t>
  </si>
  <si>
    <t>H2.10</t>
  </si>
  <si>
    <t>H2.4</t>
  </si>
  <si>
    <t>What is the topography surrounding the dwelling?</t>
  </si>
  <si>
    <t>Oinsa topografia haleu uma ne'e?</t>
  </si>
  <si>
    <t>Flat land</t>
  </si>
  <si>
    <t>Rai tetuk</t>
  </si>
  <si>
    <t>Forest</t>
  </si>
  <si>
    <t>Foho</t>
  </si>
  <si>
    <t>Unlevelled mountainside</t>
  </si>
  <si>
    <t>Levelled mountainside</t>
  </si>
  <si>
    <t>Hills</t>
  </si>
  <si>
    <t>Beachside</t>
  </si>
  <si>
    <t>Tasi ibun</t>
  </si>
  <si>
    <t>Riverbank</t>
  </si>
  <si>
    <t>Mota ninin</t>
  </si>
  <si>
    <t>H2.7</t>
  </si>
  <si>
    <t>What is the main construction material of the external walls of the main dwelling?</t>
  </si>
  <si>
    <t xml:space="preserve">Saida maka material konstrusaun prinsipal ba moru liur? </t>
  </si>
  <si>
    <t>Bebak</t>
  </si>
  <si>
    <t xml:space="preserve">Au / rotan </t>
  </si>
  <si>
    <t>Plywood</t>
  </si>
  <si>
    <t>Tripleks</t>
  </si>
  <si>
    <t xml:space="preserve">Kaleng makadade / zinku / besi mutin </t>
  </si>
  <si>
    <t>H2.8</t>
  </si>
  <si>
    <t>What is the main construction material of the roof of the main dwelling?</t>
  </si>
  <si>
    <t xml:space="preserve">Material prinsipal saida maka uza ba konstrusaun kakuluk? </t>
  </si>
  <si>
    <t>Biti</t>
  </si>
  <si>
    <t>Cardboard</t>
  </si>
  <si>
    <t xml:space="preserve">Surat tahan </t>
  </si>
  <si>
    <t>Tali tahan / ai tahan</t>
  </si>
  <si>
    <t>Sod</t>
  </si>
  <si>
    <t>Duut</t>
  </si>
  <si>
    <t>Asbestos / gipsum / simente fibre</t>
  </si>
  <si>
    <t>H2.17</t>
  </si>
  <si>
    <t>What is the main material of the foundations of the main dwelling?</t>
  </si>
  <si>
    <t>Material prinsipal aliserse / fondasi uma prinsipal nian saida?</t>
  </si>
  <si>
    <t>No foundation</t>
  </si>
  <si>
    <t>Numeric response</t>
  </si>
  <si>
    <t>H2.12</t>
  </si>
  <si>
    <t>No</t>
  </si>
  <si>
    <t>Lae</t>
  </si>
  <si>
    <t>Yes</t>
  </si>
  <si>
    <t>Sim</t>
  </si>
  <si>
    <t>Category - insert</t>
  </si>
  <si>
    <t>How high off the ground?</t>
  </si>
  <si>
    <t>cm</t>
  </si>
  <si>
    <t>Does the main dwelling have more than one storey?</t>
  </si>
  <si>
    <t>Uma prinsipal ne'e iha andár liu ida?</t>
  </si>
  <si>
    <t>H2.14</t>
  </si>
  <si>
    <t>H2.11</t>
  </si>
  <si>
    <t>What is the length (1 step = 1 metre) of the main dwelling's external walls - side 1?</t>
  </si>
  <si>
    <t>Umakain prinsipal nia didin liur sira - sorin 1 nia naruk (iha metrus) hira?</t>
  </si>
  <si>
    <t>What is the length (1 step = 1 metre) of the main dwelling's external walls - side 2?</t>
  </si>
  <si>
    <t>Umakain prinsipal nia didin liur sira - sorin 2 nia naruk (iha metrus) hira?</t>
  </si>
  <si>
    <t>Category - choose all</t>
  </si>
  <si>
    <t>Question ID</t>
  </si>
  <si>
    <t>Setengah tembok</t>
  </si>
  <si>
    <t>Oinsa area dalan nebe liga ba uma?</t>
  </si>
  <si>
    <t>Dalan bele liu</t>
  </si>
  <si>
    <t>Ailaran</t>
  </si>
  <si>
    <t>Foho Leten</t>
  </si>
  <si>
    <t>Foho Sorin</t>
  </si>
  <si>
    <t>Rai ne'e ninia a'as centi metru hira?</t>
  </si>
  <si>
    <t>Numerical response (insert)</t>
  </si>
  <si>
    <t>Constraint</t>
  </si>
  <si>
    <t>Required</t>
  </si>
  <si>
    <t>Need to remind enumerators pressing recording GPS</t>
  </si>
  <si>
    <t>Dalan rai ho fatuk / estrada britas (la taka tomak hanesan alkatraun)</t>
  </si>
  <si>
    <t>Dirt road / path with gravel / rocks / stone / pebbles (not fully sealed like asphalt)</t>
  </si>
  <si>
    <t>MK1.01</t>
  </si>
  <si>
    <t>Read question</t>
  </si>
  <si>
    <t>H1.01.a</t>
  </si>
  <si>
    <t>next section</t>
  </si>
  <si>
    <t/>
  </si>
  <si>
    <t>H1.01.b</t>
  </si>
  <si>
    <t>[Take photo]</t>
  </si>
  <si>
    <t>[Hasai foto]</t>
  </si>
  <si>
    <t>MK1.01x</t>
  </si>
  <si>
    <t>Photo of Dwelling</t>
  </si>
  <si>
    <t>GPS Location of Dwelling</t>
  </si>
  <si>
    <t>MK2.01</t>
  </si>
  <si>
    <t>MK2.02</t>
  </si>
  <si>
    <t>Half cement</t>
  </si>
  <si>
    <t>Cement / concrete</t>
  </si>
  <si>
    <t>Corrugated iron / zinc / tin</t>
  </si>
  <si>
    <t>Palm trunk (bebak)</t>
  </si>
  <si>
    <t>Bamboo / rattan</t>
  </si>
  <si>
    <t>Simente / konkreta</t>
  </si>
  <si>
    <t>Other (specify)</t>
  </si>
  <si>
    <t>Seluk (spesifika)</t>
  </si>
  <si>
    <t>Tarpaulin / plastic</t>
  </si>
  <si>
    <t>Lona / plastiku</t>
  </si>
  <si>
    <t>Floor</t>
  </si>
  <si>
    <t>Walls</t>
  </si>
  <si>
    <t>Roof</t>
  </si>
  <si>
    <t>Foundations</t>
  </si>
  <si>
    <t>Rudimentary</t>
  </si>
  <si>
    <t>Solid</t>
  </si>
  <si>
    <t>Semi-solid</t>
  </si>
  <si>
    <t>Other</t>
  </si>
  <si>
    <t>y</t>
  </si>
  <si>
    <t>n</t>
  </si>
  <si>
    <t>Ai-sanak kiik</t>
  </si>
  <si>
    <t>Wooden sticks / twigs</t>
  </si>
  <si>
    <t>Timber / wood planks / logs</t>
  </si>
  <si>
    <t>Ai / ai-sanak boot / rin</t>
  </si>
  <si>
    <t>Asbestos / calamine / cement fibre</t>
  </si>
  <si>
    <t>Uncompacted earth</t>
  </si>
  <si>
    <t>Rai nebee la hanehan metin</t>
  </si>
  <si>
    <t>Sand</t>
  </si>
  <si>
    <t>Rai henek</t>
  </si>
  <si>
    <t>Matting</t>
  </si>
  <si>
    <t>Carpet</t>
  </si>
  <si>
    <t>Karpet</t>
  </si>
  <si>
    <t>Azoleiju / telha</t>
  </si>
  <si>
    <t>No walls</t>
  </si>
  <si>
    <t>Moru laiha</t>
  </si>
  <si>
    <t>Fondasi laiha</t>
  </si>
  <si>
    <t>Luxury</t>
  </si>
  <si>
    <t>Tiles / shingles</t>
  </si>
  <si>
    <t>Matting / carpet on earth</t>
  </si>
  <si>
    <t>Matting / carpet on cement</t>
  </si>
  <si>
    <t>Biti / karpet iha simente nia leten</t>
  </si>
  <si>
    <t>Biti / karpet iha rai nia leten</t>
  </si>
  <si>
    <t>Palm leaves / tali tahan / thatch</t>
  </si>
  <si>
    <t>Compact dung / mud / clay</t>
  </si>
  <si>
    <t>Estrume / tahu / rai nebee hanehan metin</t>
  </si>
  <si>
    <t>Makeshift / natural</t>
  </si>
  <si>
    <t>Rock / brick / cement block without mud or cement binding</t>
  </si>
  <si>
    <t>Rock / brick / cement block with mud binding</t>
  </si>
  <si>
    <t>Rock / brick / cement block with cement binding</t>
  </si>
  <si>
    <t>Fatuk / tijolo / blok ho tahu-rai</t>
  </si>
  <si>
    <t>Fatuk / tijolo / blok laos tahu-rai ka simente</t>
  </si>
  <si>
    <t>Fatuk  / tijolo / blok ho simente</t>
  </si>
  <si>
    <t>Is the main dwelling raised off the ground (on stilts)?</t>
  </si>
  <si>
    <t>Compacted dirt without gravel / stones</t>
  </si>
  <si>
    <t>Foho oan</t>
  </si>
  <si>
    <t>May I take a photo of you, in front of your house?</t>
  </si>
  <si>
    <t>Hau bele hasai ita nia foto, iha ita nia uma oin?</t>
  </si>
  <si>
    <t>Dalan rai nebee hanehan metin, laos fatuk</t>
  </si>
  <si>
    <t>Mountains</t>
  </si>
  <si>
    <t>Uma prinsipal ne'e sa'e a'as liu rai ka lae?</t>
  </si>
  <si>
    <t>The End - thank respondent</t>
  </si>
  <si>
    <t>MK3.01</t>
  </si>
  <si>
    <t>MK3.02</t>
  </si>
  <si>
    <t>MK3.03</t>
  </si>
  <si>
    <t>MK3.04</t>
  </si>
  <si>
    <t>MK3.05</t>
  </si>
  <si>
    <t>MK3.06</t>
  </si>
  <si>
    <t>MK3.07</t>
  </si>
  <si>
    <t>MK3.08</t>
  </si>
  <si>
    <t>MK3.09</t>
  </si>
  <si>
    <t>Household number</t>
  </si>
  <si>
    <t>Numeru uma kain</t>
  </si>
  <si>
    <t>OUTLINE OF HOUSEHOLD QUESTIONNAIRES</t>
  </si>
  <si>
    <t>Male Enumerator</t>
  </si>
  <si>
    <t>In Female</t>
  </si>
  <si>
    <t>In Widow</t>
  </si>
  <si>
    <t>In Elderly</t>
  </si>
  <si>
    <t>In Youth</t>
  </si>
  <si>
    <t>PART A:</t>
  </si>
  <si>
    <t>Enumerator Observations Prior to Permissions</t>
  </si>
  <si>
    <t>Household Identification</t>
  </si>
  <si>
    <t>Road Access</t>
  </si>
  <si>
    <t>Topography</t>
  </si>
  <si>
    <t>PART B1:</t>
  </si>
  <si>
    <t>Introduction and Permissions</t>
  </si>
  <si>
    <t>Introduction</t>
  </si>
  <si>
    <t>Permissions</t>
  </si>
  <si>
    <t>PART B2:</t>
  </si>
  <si>
    <t>Household Roster and Selection of Respondents</t>
  </si>
  <si>
    <t>How long family in aldeia</t>
  </si>
  <si>
    <t>Household Member Roster</t>
  </si>
  <si>
    <t>Male Questionnaire</t>
  </si>
  <si>
    <t>PART C:</t>
  </si>
  <si>
    <t>Household Basic Characteristics:</t>
  </si>
  <si>
    <t>How long respondent in aldeia</t>
  </si>
  <si>
    <t>Housing - number of rooms and ownership</t>
  </si>
  <si>
    <t>Land</t>
  </si>
  <si>
    <t>Assets</t>
  </si>
  <si>
    <t>Lighting and Electricity</t>
  </si>
  <si>
    <t>Bank Account</t>
  </si>
  <si>
    <t>PART D:</t>
  </si>
  <si>
    <t xml:space="preserve">Access and Use of Public Facilities: </t>
  </si>
  <si>
    <t>Distance and Travel to District and Sub-District Capitals</t>
  </si>
  <si>
    <t>?</t>
  </si>
  <si>
    <t>Public Halls and Offices, Meeting Attendance</t>
  </si>
  <si>
    <t>Sports Facilities</t>
  </si>
  <si>
    <t>Agricultural and Fisheries Equipment</t>
  </si>
  <si>
    <t>PART E:</t>
  </si>
  <si>
    <t xml:space="preserve">Crops, Irrigation and Income: </t>
  </si>
  <si>
    <t>Crops</t>
  </si>
  <si>
    <t>Irrigation and Crop Loss</t>
  </si>
  <si>
    <t>Income (including paid project work)</t>
  </si>
  <si>
    <t>PART F:</t>
  </si>
  <si>
    <t>Projects and Community</t>
  </si>
  <si>
    <t>Involvement in Community Work</t>
  </si>
  <si>
    <t>Preferences for Local Development Projects</t>
  </si>
  <si>
    <t>PART G</t>
  </si>
  <si>
    <t>Decision-Making and Governance</t>
  </si>
  <si>
    <t>Who are the Influential People in Suku and Aldeia Decision-Making</t>
  </si>
  <si>
    <t>Involvement in Community Decisions</t>
  </si>
  <si>
    <t>Perceptions of Governance and Voicing Concerns</t>
  </si>
  <si>
    <t>Political Participation and Preferences for Decentralisation</t>
  </si>
  <si>
    <t>PART H:</t>
  </si>
  <si>
    <t>Cohesion</t>
  </si>
  <si>
    <t>Crime, Conflict and Dispute Resolution</t>
  </si>
  <si>
    <t>Trust</t>
  </si>
  <si>
    <t>Attitudes towards Gender Roles</t>
  </si>
  <si>
    <t>PART I:</t>
  </si>
  <si>
    <t>Subjective Wellbeing and Satisfaction with Public Services</t>
  </si>
  <si>
    <t>Subjective Wellbeing</t>
  </si>
  <si>
    <t>Satisfaction with Public Services, Perceptions of Change over Time</t>
  </si>
  <si>
    <t>PART J:</t>
  </si>
  <si>
    <t>Information, Social and Human Capital</t>
  </si>
  <si>
    <t>Sources of Information</t>
  </si>
  <si>
    <t>Participation in Groups and Organisations</t>
  </si>
  <si>
    <t>Lisan</t>
  </si>
  <si>
    <t>Education</t>
  </si>
  <si>
    <t>Respondent Literacy</t>
  </si>
  <si>
    <t>PART K:</t>
  </si>
  <si>
    <t>Enumerator Observations Post Interview</t>
  </si>
  <si>
    <t>Housing Conditions</t>
  </si>
  <si>
    <t>PART B: HOUSEHOLD ROSTER</t>
  </si>
  <si>
    <t>New ID</t>
  </si>
  <si>
    <t>Response ID</t>
  </si>
  <si>
    <t>Tetun</t>
  </si>
  <si>
    <t>Additional explanation - English</t>
  </si>
  <si>
    <t>AB Comments</t>
  </si>
  <si>
    <t>YT Comments</t>
  </si>
  <si>
    <t>B.0. Greeting</t>
  </si>
  <si>
    <t>Kumprimentus</t>
  </si>
  <si>
    <t>HB0.01</t>
  </si>
  <si>
    <t>-</t>
  </si>
  <si>
    <t>[Greetings] My name is {your name} and this is {pair's name}, we are working for IOB, a university in Dili. May I speak with the head of the household?</t>
  </si>
  <si>
    <t>[Kumprimentus] Hau nia naran {ita nia naran} no ne'e {naran maluk nian}, ami serbisu ba Universidade IOB iha Dili. Bele koalia ho xefe uma kain ne'e?</t>
  </si>
  <si>
    <t>XA1.19</t>
  </si>
  <si>
    <t>No - household head not available</t>
  </si>
  <si>
    <t>Lae - xefi uma kain laiha</t>
  </si>
  <si>
    <t>Nobody home</t>
  </si>
  <si>
    <t>Laiha ema</t>
  </si>
  <si>
    <t>HB0.02</t>
  </si>
  <si>
    <t>Intermediary</t>
  </si>
  <si>
    <t>[MOVE ON TO RESERVE HOUSEHOLD]</t>
  </si>
  <si>
    <t>[BA UMA KAIN REZERVA]</t>
  </si>
  <si>
    <t>The HH head should be located and this text be read to him/her</t>
  </si>
  <si>
    <t>HB0.03</t>
  </si>
  <si>
    <t>When do you expect the head of household to return?</t>
  </si>
  <si>
    <t>Bainhira maka ita bot spera xefe uma kain ne'e sei fila?</t>
  </si>
  <si>
    <t>Later today or tomorrow (can return to interview later)</t>
  </si>
  <si>
    <t xml:space="preserve">Orsida ka aban (bele halo intervista) </t>
  </si>
  <si>
    <t>Unsuitable time</t>
  </si>
  <si>
    <t>Tempu la dun diak</t>
  </si>
  <si>
    <t>H1.01.d</t>
  </si>
  <si>
    <t>HB0.04</t>
  </si>
  <si>
    <t>[PAUSE INTERVIEW AND RETURN AT SUITABLE TIME]</t>
  </si>
  <si>
    <t>[PAUZA INTERVISTA NO MAI FALI TEMPU SELUK]</t>
  </si>
  <si>
    <t>HB0.05</t>
  </si>
  <si>
    <t>B.1. Consent</t>
  </si>
  <si>
    <t>Partisipa</t>
  </si>
  <si>
    <t>HB1.01</t>
  </si>
  <si>
    <t>[Greetings] My name is {your name} and this is {pair's name}, we are working for IOB, a university in Dili.
We have authorisation from the Ministry of State Administration to conduct interviews with people in this suku in order to find out about the current situation and how it is changing over time, and your household has been selected. 
We would like to ask you and some other members of your household some questions about you and the situation in the aldeia. The interview will last about one hour in total. 
All your answers will be confidential, and we will not share your name and any information you provide to us during the interview with anyone inside the aldeia or outside of the aldeia. If you are not comfortable with some questions, you can refuse to answer. 
Your answers to the questions will not be used for anything except understanding the situation - nobody in your suku, your aldeia or your family will receive any assistance or government compensation as a result of the answers that you give. We just want to know the real situation in this aldeia. 
There are no right or wrong answers, just truthful ones. Please do not give me the answers that you think I want to hear, but just tell me the true and real answers.</t>
  </si>
  <si>
    <t xml:space="preserve">[Kumprimentus] Hau nia naran {ita nia naran} no ne'e {naran maluk nian}, ami serbisu ba Universidade IOB iha Dili.
Ami serbisu hamutuk ho Ministerio Estatal Administrasaun. Ami mai halo intervista ho ema sira iha suku ne'e atu buka hatene barak liu konaba oin sa situasaun muda husi tempu ba tempu. 
Atu bele hetan informasaun ne'e, ami hakarak husu peguntas balun ba ita no ba membru balun iha ita nia uma-kain nian konaba ita no situasaun iha aldeia ne'e. 
Informasaun sira ne'e sei bele ajuda Governu bainhira planu no implementa programa iha area rurais. Entrevista ne'e sei dura hamutuk besik oras ida. Ami hakarak fo hanoin ba ita katak ita nia resposta hotu ne'e segredu no ami sei la fo sai ita nia naran bainhira halo relatorio kona ba peskiza ne'e. Karik ita sinti la diak ho pergunta balun, ita la presiza hataan no/ka karik ita lakohi kontinua ho entrevista ne'e, ita bele para. Resposta sira nebee ita fo ba pergunta sira ne'e sei la fo impaktu ruma ba ita nia familia ka ita nia aldeia. Laiha resposta mak loos ou salah- nebe ami presiza deit atu hatene saida mak ita nia hanoin kona ba situasaun iha ita nian moris no aldeia ou suku laran.
</t>
  </si>
  <si>
    <t>HB1.02</t>
  </si>
  <si>
    <t>Do you agree to participate in this interview?</t>
  </si>
  <si>
    <t>Ita bot aseita atu partisipa iha intervista ida ne?</t>
  </si>
  <si>
    <t>HB1.02x</t>
  </si>
  <si>
    <t>Could you tell me why you do not want to participate?</t>
  </si>
  <si>
    <t>Favor bele fo hatete mai hau tansa mak ita la hakarak partisipa?</t>
  </si>
  <si>
    <t>Don't read option</t>
  </si>
  <si>
    <t>I don't have time / I have work to do</t>
  </si>
  <si>
    <t>Laiha tempo / tenke serviso</t>
  </si>
  <si>
    <t>I don't like to participate in this survey</t>
  </si>
  <si>
    <t>Hau la koi partisipata iha survey ida ne'e</t>
  </si>
  <si>
    <t>Refuse to answer</t>
  </si>
  <si>
    <t>La koi fo resposta</t>
  </si>
  <si>
    <t>HB1.02y</t>
  </si>
  <si>
    <t>Category - insert text</t>
  </si>
  <si>
    <t>[Specify other reason]</t>
  </si>
  <si>
    <t>[Spesifika razaun seluk]</t>
  </si>
  <si>
    <t>Insert text</t>
  </si>
  <si>
    <t>HB1.03</t>
  </si>
  <si>
    <t>Category - insert text or choose option</t>
  </si>
  <si>
    <t>When would be a good time for us to come back?</t>
  </si>
  <si>
    <t>Wainhira mak ami bele fila fali?</t>
  </si>
  <si>
    <t>[insert text]</t>
  </si>
  <si>
    <t>Refuse to answer / want to stop</t>
  </si>
  <si>
    <t>La koi</t>
  </si>
  <si>
    <t>HB1.04</t>
  </si>
  <si>
    <t>HB2.01</t>
  </si>
  <si>
    <t>Currently, how many people live in your household?</t>
  </si>
  <si>
    <t>Agora dadaun, ema nain hira maka hela iha ita bot nia uma kain?</t>
  </si>
  <si>
    <t>There should probably be some brief comment like "Again, all names and responses will be kept confidential" in case they are uncomfortable. This would address AB's previous concern</t>
  </si>
  <si>
    <t>HB2.02</t>
  </si>
  <si>
    <t>Please tell me the names of the people who currently live in this household, starting with the household head.</t>
  </si>
  <si>
    <t>Favor bele dehan mai ha'u ema nebee hela iha uma kain ne'e agora dadaun ba nian naran, komesa ba xefi uma-kain.</t>
  </si>
  <si>
    <t>Be sure to emphasise currently live</t>
  </si>
  <si>
    <t>H8.1</t>
  </si>
  <si>
    <t>Repeat for each name:</t>
  </si>
  <si>
    <t>HB2.10</t>
  </si>
  <si>
    <t>[Name]</t>
  </si>
  <si>
    <t>[Naran]</t>
  </si>
  <si>
    <t>HB2.11</t>
  </si>
  <si>
    <t>Is {name} female or male?</t>
  </si>
  <si>
    <t>{Naran} feto ou mane?</t>
  </si>
  <si>
    <t>H8.2</t>
  </si>
  <si>
    <t>H2.11.a</t>
  </si>
  <si>
    <t>Female</t>
  </si>
  <si>
    <t>Feto</t>
  </si>
  <si>
    <t>H2.11.b</t>
  </si>
  <si>
    <t>Male</t>
  </si>
  <si>
    <t>Mane</t>
  </si>
  <si>
    <t>HB2.12</t>
  </si>
  <si>
    <t>What is {name}'s relationship to {household head}?</t>
  </si>
  <si>
    <t>Saida (naran) nian relasaun ba (xefi uma-kain) nian?</t>
  </si>
  <si>
    <t>H8.3</t>
  </si>
  <si>
    <t>H2.12.a</t>
  </si>
  <si>
    <t>Head</t>
  </si>
  <si>
    <t>Xefi uma-kain</t>
  </si>
  <si>
    <t>H2.12.b</t>
  </si>
  <si>
    <t>Wife of Head</t>
  </si>
  <si>
    <t>Fen / Kaben husi xefi uma-kain</t>
  </si>
  <si>
    <t>H2.12.e</t>
  </si>
  <si>
    <t>Daughter</t>
  </si>
  <si>
    <t>Oan feto</t>
  </si>
  <si>
    <t>H2.12.f</t>
  </si>
  <si>
    <t>Adopted / Step-Child</t>
  </si>
  <si>
    <t>Oan hakiak</t>
  </si>
  <si>
    <t>H2.12.g</t>
  </si>
  <si>
    <t>Granddaughter</t>
  </si>
  <si>
    <t>Be-oan feto</t>
  </si>
  <si>
    <t>H2.12.i</t>
  </si>
  <si>
    <t>Niece</t>
  </si>
  <si>
    <t>Subrinha</t>
  </si>
  <si>
    <t>H2.12.l</t>
  </si>
  <si>
    <t>Mother</t>
  </si>
  <si>
    <t>Inan rasik</t>
  </si>
  <si>
    <t>H2.12.m</t>
  </si>
  <si>
    <t>Sister</t>
  </si>
  <si>
    <t>Alin feto / biin / mana / feton</t>
  </si>
  <si>
    <t>H2.12.o</t>
  </si>
  <si>
    <t>Aunt</t>
  </si>
  <si>
    <t>Tia / inan kiik / inan bot</t>
  </si>
  <si>
    <t>H2.12.p</t>
  </si>
  <si>
    <t>Daughter-in-Law</t>
  </si>
  <si>
    <t>Feto foun</t>
  </si>
  <si>
    <t>H2.12.r</t>
  </si>
  <si>
    <t>Grandmother</t>
  </si>
  <si>
    <t>Avo feto</t>
  </si>
  <si>
    <t>H2.12.t</t>
  </si>
  <si>
    <t>Mother-in-Law</t>
  </si>
  <si>
    <t>Banin feto</t>
  </si>
  <si>
    <t>H2.12.u</t>
  </si>
  <si>
    <t>Cousin</t>
  </si>
  <si>
    <t>Prima</t>
  </si>
  <si>
    <t>H2.12.w</t>
  </si>
  <si>
    <t>Servant / Maid / Helper</t>
  </si>
  <si>
    <t>Pembantu (ema nebe serbisu ajuda iha uma)</t>
  </si>
  <si>
    <t>H2.12.x</t>
  </si>
  <si>
    <t>Servant's Relative</t>
  </si>
  <si>
    <t>Pembantu nian familia</t>
  </si>
  <si>
    <t>H1.01.c</t>
  </si>
  <si>
    <t>HB2.13</t>
  </si>
  <si>
    <t>H2.12.c</t>
  </si>
  <si>
    <t>Husband of Head</t>
  </si>
  <si>
    <t>Laen / kaben xefi uma-kain</t>
  </si>
  <si>
    <t>H2.12.d</t>
  </si>
  <si>
    <t xml:space="preserve">Son </t>
  </si>
  <si>
    <t>Oan mane</t>
  </si>
  <si>
    <t>H2.12.h</t>
  </si>
  <si>
    <t>Grandson</t>
  </si>
  <si>
    <t>Be-oan mane</t>
  </si>
  <si>
    <t>H2.12.j</t>
  </si>
  <si>
    <t>Nephew</t>
  </si>
  <si>
    <t>Subrinho</t>
  </si>
  <si>
    <t>H2.12.k</t>
  </si>
  <si>
    <t>Father</t>
  </si>
  <si>
    <t>Aman rasik</t>
  </si>
  <si>
    <t>H2.12.n</t>
  </si>
  <si>
    <t>Brother</t>
  </si>
  <si>
    <t>Alin mane / maun / nan</t>
  </si>
  <si>
    <t>H2.12.oo</t>
  </si>
  <si>
    <t>Uncle</t>
  </si>
  <si>
    <t>Tiu / aman kiik / aman bot</t>
  </si>
  <si>
    <t>H2.12.pp</t>
  </si>
  <si>
    <t>Son-in-Law</t>
  </si>
  <si>
    <t>Mane foun</t>
  </si>
  <si>
    <t>H2.12.q</t>
  </si>
  <si>
    <t>Grandfather</t>
  </si>
  <si>
    <t>Avo mane</t>
  </si>
  <si>
    <t>H2.12.s</t>
  </si>
  <si>
    <t>Father-in-Law</t>
  </si>
  <si>
    <t>Banin mane</t>
  </si>
  <si>
    <t>H2.12.uu</t>
  </si>
  <si>
    <t>Primo</t>
  </si>
  <si>
    <t>HB2.13x</t>
  </si>
  <si>
    <t>[Specify other relationship to household head]</t>
  </si>
  <si>
    <t>[Spesifika relasaun ba xefi uma-kain seluk]</t>
  </si>
  <si>
    <t>HB2.14</t>
  </si>
  <si>
    <t>Is {name} here now?</t>
  </si>
  <si>
    <t>Nia {naran} iha ne'e agora?</t>
  </si>
  <si>
    <t>Not sure if I've got this format/sequence right, whatever works best:</t>
  </si>
  <si>
    <t>HB2.30</t>
  </si>
  <si>
    <t>XXX</t>
  </si>
  <si>
    <t>How old is {name}?</t>
  </si>
  <si>
    <t>Nia {naran} tinan hira?</t>
  </si>
  <si>
    <t>More-or-less is fine: Referendum 15 years ago; Santa Cruz massacre 23 years ago; Indonesians came 40 years ago; Japanese came 70 years ago</t>
  </si>
  <si>
    <t>H8.4</t>
  </si>
  <si>
    <t>H2.30.a</t>
  </si>
  <si>
    <t>Estimated</t>
  </si>
  <si>
    <t>Estimasaun</t>
  </si>
  <si>
    <t>H2.30.b</t>
  </si>
  <si>
    <t>Seems wrong</t>
  </si>
  <si>
    <t>Karik sala</t>
  </si>
  <si>
    <t>H2.30.c</t>
  </si>
  <si>
    <t>Don't know - try year of birth instead</t>
  </si>
  <si>
    <t>La hatene - koko tok data moris</t>
  </si>
  <si>
    <t>Don't know</t>
  </si>
  <si>
    <t>La hatene</t>
  </si>
  <si>
    <t>HB2.31</t>
  </si>
  <si>
    <t>[Months or years?]</t>
  </si>
  <si>
    <t>[Fulan ka tinan?]</t>
  </si>
  <si>
    <t>Use age in months for children under 2 years old.</t>
  </si>
  <si>
    <t>H2.31.a</t>
  </si>
  <si>
    <t>Months</t>
  </si>
  <si>
    <t>Fulan</t>
  </si>
  <si>
    <t>next name</t>
  </si>
  <si>
    <t>H2.31.b</t>
  </si>
  <si>
    <t>Years</t>
  </si>
  <si>
    <t>Tinan</t>
  </si>
  <si>
    <t>HB2.32</t>
  </si>
  <si>
    <t>XXXX</t>
  </si>
  <si>
    <t>Do you know {name}'s year of birth?</t>
  </si>
  <si>
    <t>Ita hatene nia {naran} tinan moris?</t>
  </si>
  <si>
    <t>End repeat loop</t>
  </si>
  <si>
    <t>B.3. Respondent Selection</t>
  </si>
  <si>
    <t>Selesaun</t>
  </si>
  <si>
    <t>Calculate age of respondent</t>
  </si>
  <si>
    <t>List household member name, gender and age</t>
  </si>
  <si>
    <t>Sample based on household age, gender and relationship to hoh, those currently in the household</t>
  </si>
  <si>
    <t>PAUSE / END / RESCHEDULE</t>
  </si>
  <si>
    <t>Qn Order ID</t>
  </si>
  <si>
    <t>Response Order ID</t>
  </si>
  <si>
    <t>QR Order ID</t>
  </si>
  <si>
    <t>KC Notes</t>
  </si>
  <si>
    <t>Trang Notes</t>
  </si>
  <si>
    <t>AB Notes</t>
  </si>
  <si>
    <t>YT Notes</t>
  </si>
  <si>
    <t>KM</t>
  </si>
  <si>
    <t>Changes 20 / 1</t>
  </si>
  <si>
    <t>Elderly</t>
  </si>
  <si>
    <t>Youth</t>
  </si>
  <si>
    <t>Pause/End Interview options always available:</t>
  </si>
  <si>
    <t>These will (hopefully) be rare events, so enumerators may forget / not know how to handle them. Thus, please add a protocol here with directions here on what the enumerator should do . . . The protocol being that enumerator would tap a button (always available) that provides directions and initiates a dialogue. If a respondent is tired and cannot continue, the enumerator should first suggest a short break (maybe 10-15 mins.). If accepted, the would not pause dialogue need not be entered. If a longer break is required (e.g., the enumerator has another engagement), a time should be set - and recorded - for the enumerator to return (and ideally one that ensures that the schedule is not disrupted).  Termination should be avoided wherever possible and the directions should make this clear.</t>
  </si>
  <si>
    <t>H0.0</t>
  </si>
  <si>
    <t>Pause interview</t>
  </si>
  <si>
    <t>Why does the interview need to be paused?</t>
  </si>
  <si>
    <t>Tan sa mak presiza halo pauza ba entrevista ne'e?</t>
  </si>
  <si>
    <t>Add time etc. at which the interview will be re-initiated, as well as a record of when the interview was actually re-initiated.</t>
  </si>
  <si>
    <t>Respondent sick / tired</t>
  </si>
  <si>
    <t>Respondente moras / kole</t>
  </si>
  <si>
    <t>Respondent upset</t>
  </si>
  <si>
    <t>Respondente hirus</t>
  </si>
  <si>
    <t>More information here would be useful. Specifically, whether the enumerator was upset by a particular question etc.</t>
  </si>
  <si>
    <t>Respondent needs to attend to another matter</t>
  </si>
  <si>
    <t>Respondente presiza trata / urus buat seluk</t>
  </si>
  <si>
    <t>Weather</t>
  </si>
  <si>
    <t>Klima</t>
  </si>
  <si>
    <t>This shouldn't really be a reason for pausing / terminating the interview. Can you be more specific?</t>
  </si>
  <si>
    <t>No private place to conduct interview</t>
  </si>
  <si>
    <t>La iha fatin privadu atu halo entrevista</t>
  </si>
  <si>
    <t>Then why was the interview started there in the first place? I am not sure this is a good reason for pausing / terminating.</t>
  </si>
  <si>
    <t>Visitor or interruption by another person</t>
  </si>
  <si>
    <t>Iha bainaka ka interupsaun husi ema seluk ida</t>
  </si>
  <si>
    <t>Other, specify</t>
  </si>
  <si>
    <t>Seluk, spesifika liu tan</t>
  </si>
  <si>
    <t>End interview</t>
  </si>
  <si>
    <t>Why does the interview need to be terminated?</t>
  </si>
  <si>
    <t>Tan sa mak presiza hapara / termina tia entrevista ne'e?</t>
  </si>
  <si>
    <t>Respondent refused to continue</t>
  </si>
  <si>
    <t>Respondente lakohi kontinua</t>
  </si>
  <si>
    <t>Right, but we want to know why . . . This is not a useful option at all.</t>
  </si>
  <si>
    <t>PART C: HOUSEHOLD INFORMATION (MALE)</t>
  </si>
  <si>
    <t>Switching</t>
  </si>
  <si>
    <t>Image</t>
  </si>
  <si>
    <t>English explanation</t>
  </si>
  <si>
    <t>Tetun explanation</t>
  </si>
  <si>
    <t>C1.01</t>
  </si>
  <si>
    <t>Since when has your family lived in this aldeia?</t>
  </si>
  <si>
    <t>Dezde ita bot nia família hela iha aldeia ida ne'e?</t>
  </si>
  <si>
    <t>Before the Japanese came (1942)</t>
  </si>
  <si>
    <t>Antes Japoneza tama (antes 1942)</t>
  </si>
  <si>
    <t>Portuguese time, but after the Japanese came (1945-1975)</t>
  </si>
  <si>
    <t>Tempo Portuges, maibe depois Japoneza tama (1942-1975)</t>
  </si>
  <si>
    <t>Indonesian time (1975-1999)</t>
  </si>
  <si>
    <t>Tempo Indonezia (1975-1999)</t>
  </si>
  <si>
    <t>After the referendum, but before the 2006 violence (1999-2006)</t>
  </si>
  <si>
    <t>Hafoin referendum, maibe antes violensia iha 2006 (1999-2006)</t>
  </si>
  <si>
    <t>After the 2006 violence</t>
  </si>
  <si>
    <t>Hafoin violensia iha 2006</t>
  </si>
  <si>
    <t>C1.02</t>
  </si>
  <si>
    <t>Since when have you lived in this aldeia?</t>
  </si>
  <si>
    <t>Hori bainhira ita bot hela iha aldeia ida ne'e?</t>
  </si>
  <si>
    <t>Tempo Portuges, maibe depois Japonzas tama (1942-1975)</t>
  </si>
  <si>
    <t>C3. Housing</t>
  </si>
  <si>
    <t>C3.01</t>
  </si>
  <si>
    <t>How many rooms for living and sleeping are there in this dwelling?</t>
  </si>
  <si>
    <t>Uma ida ne iha kuartu hira hodi toba no vizita?</t>
  </si>
  <si>
    <t>Count guest rooms, bedrooms, living rooms. Do not count bathrooms, kitchens, etc.</t>
  </si>
  <si>
    <t>C3.03</t>
  </si>
  <si>
    <t>[Enumerator observe: What is the main construction material of the floor in this dwelling?]</t>
  </si>
  <si>
    <t>[OBSERVASAUN: Material prinsipal saida maka uza nahe rai iha uma laran?]</t>
  </si>
  <si>
    <t>C3.03x</t>
  </si>
  <si>
    <t>[Specify other floor material]</t>
  </si>
  <si>
    <t>[Spesifika material seluk]</t>
  </si>
  <si>
    <t>C4. Lighting and Electricity</t>
  </si>
  <si>
    <t>Ahi no Eletrsidade</t>
  </si>
  <si>
    <t>C4.01</t>
  </si>
  <si>
    <t>What is the main source of light in your dwelling?</t>
  </si>
  <si>
    <t>Fonte prinsipal ba ahi-naroman iha ita-nia uma laran mai husi ne'ebé?</t>
  </si>
  <si>
    <t xml:space="preserve"> [Choose one, don't read list]</t>
  </si>
  <si>
    <t>[Hili ida. Labele lee lista ne'e]</t>
  </si>
  <si>
    <t>C4.01a</t>
  </si>
  <si>
    <t>HC2.01.a</t>
  </si>
  <si>
    <t>Electricity (ETDL)</t>
  </si>
  <si>
    <t>Eletrisidade (ETDL)</t>
  </si>
  <si>
    <t>C4.01b</t>
  </si>
  <si>
    <t>HC2.01.b</t>
  </si>
  <si>
    <t>Petrol / diesel generator</t>
  </si>
  <si>
    <t>Petroleu / gerador dizel</t>
  </si>
  <si>
    <t>C4.01c</t>
  </si>
  <si>
    <t>HC2.01.c</t>
  </si>
  <si>
    <t>Solar panel system</t>
  </si>
  <si>
    <t xml:space="preserve">Tenaga surya / sistema solar panel </t>
  </si>
  <si>
    <t>C4.01d</t>
  </si>
  <si>
    <t>HC2.01.d</t>
  </si>
  <si>
    <t>Petromax / kerosene pressure lantern / lamp / gas lantern</t>
  </si>
  <si>
    <t xml:space="preserve">Petromax / lanternu uza mina rai / lampu / lanternu gaz </t>
  </si>
  <si>
    <t>C4.01e</t>
  </si>
  <si>
    <t>HC2.01.e</t>
  </si>
  <si>
    <t>Biogas / agricultural products</t>
  </si>
  <si>
    <t>Biogas / produtu agrikultura</t>
  </si>
  <si>
    <t>C4.01f</t>
  </si>
  <si>
    <t>HC2.01.f</t>
  </si>
  <si>
    <t>Candlenut</t>
  </si>
  <si>
    <t>Kami</t>
  </si>
  <si>
    <t>C4.01g</t>
  </si>
  <si>
    <t>HC2.01.g</t>
  </si>
  <si>
    <t>Wood</t>
  </si>
  <si>
    <t xml:space="preserve">Ai </t>
  </si>
  <si>
    <t>C4.01h</t>
  </si>
  <si>
    <t>HC2.01.h</t>
  </si>
  <si>
    <t>Battery torch / flashlight</t>
  </si>
  <si>
    <t>Lanterna bataria / senter</t>
  </si>
  <si>
    <t>C4.01i</t>
  </si>
  <si>
    <t>HC2.01.i</t>
  </si>
  <si>
    <t>Candles</t>
  </si>
  <si>
    <t>Lilin</t>
  </si>
  <si>
    <t>C4.01j</t>
  </si>
  <si>
    <t>C4.01x</t>
  </si>
  <si>
    <t>[Specify other source]</t>
  </si>
  <si>
    <t>[Spesifika fonte seluk]</t>
  </si>
  <si>
    <t>C4.02</t>
  </si>
  <si>
    <t>Is this electricity source just for your household, for a few households or for the whole community?</t>
  </si>
  <si>
    <t>Fonte eletrisidade ida ne'e uza ba uma kain ida ne'e deit, uma kain balun ka komunidade tomak?</t>
  </si>
  <si>
    <t>Just this household</t>
  </si>
  <si>
    <t>Uma kain ida ne'e deit</t>
  </si>
  <si>
    <t>A few households</t>
  </si>
  <si>
    <t>Uma kain balun</t>
  </si>
  <si>
    <t>Whole community</t>
  </si>
  <si>
    <t>Komunidade tomak</t>
  </si>
  <si>
    <t>C4.02x</t>
  </si>
  <si>
    <t>[Specify other]</t>
  </si>
  <si>
    <t>[Spesifika sira seluk]</t>
  </si>
  <si>
    <t>C4.03</t>
  </si>
  <si>
    <t>Is this electricity available any time you wish to use it or just some hours of the day?</t>
  </si>
  <si>
    <t>Se hakarak karik, bele uza eletrisidade ne'e loron tomak ka oras balun deit?</t>
  </si>
  <si>
    <t>Don't read options</t>
  </si>
  <si>
    <t>All day (whenever you wish)</t>
  </si>
  <si>
    <t>Loron tomak (bainhira hakarak)</t>
  </si>
  <si>
    <t>Just some hours of the day</t>
  </si>
  <si>
    <t>Oras balun deit</t>
  </si>
  <si>
    <t>C4.03x</t>
  </si>
  <si>
    <t>For how many hours of the day is electricity usually available, should you wish to use it?</t>
  </si>
  <si>
    <t xml:space="preserve">Oras hira iha loron 1 nia laran eletrisidade sempre iha, se hakarak uza? </t>
  </si>
  <si>
    <t>C4.04</t>
  </si>
  <si>
    <t>Usually, what times of the day did your household use electricity?</t>
  </si>
  <si>
    <t>Bai-bain, bainhira ita nia uma kain uza eletrisidade tuku hira?</t>
  </si>
  <si>
    <t>Early Morning (5am  - 8am)</t>
  </si>
  <si>
    <t>Dadeer-saan (5am  - 8am)</t>
  </si>
  <si>
    <t>Mid-Morning (8am - 11am)</t>
  </si>
  <si>
    <t>Dadeer (8am - 11am)</t>
  </si>
  <si>
    <t>Midday (11am - 2pm)</t>
  </si>
  <si>
    <t>Meiudia (11am - 2pm)</t>
  </si>
  <si>
    <t>Afternoon (2pm - 5pm)</t>
  </si>
  <si>
    <t>Lokraik (2pm - 5pm)</t>
  </si>
  <si>
    <t>Evening (5pm - 8pm)</t>
  </si>
  <si>
    <t>Kalan (5pm - 8pm)</t>
  </si>
  <si>
    <t>Late Evening (8pm - 11pm)</t>
  </si>
  <si>
    <t>Night (11pm - 5am)</t>
  </si>
  <si>
    <t>C4.04x</t>
  </si>
  <si>
    <t>In the last 7 days, on how many days did your household use electricity?</t>
  </si>
  <si>
    <t>Iha loron 7 liu ba, iha loron hira mak ita nia uma kain uza eletrisidade?</t>
  </si>
  <si>
    <t>C4.05</t>
  </si>
  <si>
    <t>The last time you made a payment for electricity, how much did you pay?</t>
  </si>
  <si>
    <t xml:space="preserve">Bainhira ita halo pagamentu eletrisidade ba dala ikus, ita selu hira? </t>
  </si>
  <si>
    <t>If does not pay for electricty, enter 0. 998 for don't know</t>
  </si>
  <si>
    <t>Insert number</t>
  </si>
  <si>
    <t>C4.06</t>
  </si>
  <si>
    <t>Usually, how long does that electricity payment last?</t>
  </si>
  <si>
    <t>Bai-bain ne'e, pagamentu ba eletrisidade ne'e dura to'o bainhira?</t>
  </si>
  <si>
    <t>H2.16x.a</t>
  </si>
  <si>
    <t>Hours</t>
  </si>
  <si>
    <t>Oras</t>
  </si>
  <si>
    <t>H2.16x.b</t>
  </si>
  <si>
    <t>Days</t>
  </si>
  <si>
    <t>Loron</t>
  </si>
  <si>
    <t>H2.16x.c</t>
  </si>
  <si>
    <t>Weeks</t>
  </si>
  <si>
    <t>Semana</t>
  </si>
  <si>
    <t>H2.16x.d</t>
  </si>
  <si>
    <t>Cetegory option</t>
  </si>
  <si>
    <t>C4.07</t>
  </si>
  <si>
    <t>The last time you paid for fuel, how much did you pay?</t>
  </si>
  <si>
    <t>Ikus liu ita selu mina rai, ita selu hira?</t>
  </si>
  <si>
    <t>Skip Pattern</t>
  </si>
  <si>
    <t>If response takes value of:</t>
  </si>
  <si>
    <t>998 for don't know</t>
  </si>
  <si>
    <t>C4.08</t>
  </si>
  <si>
    <t>Category and Numeric response</t>
  </si>
  <si>
    <t>C4.08x</t>
  </si>
  <si>
    <t>[Specify time period]</t>
  </si>
  <si>
    <t>[Spesifika tempu ne'e]</t>
  </si>
  <si>
    <t>H2.16x.e</t>
  </si>
  <si>
    <t>C6. Assets</t>
  </si>
  <si>
    <t>C6.01</t>
  </si>
  <si>
    <t>Read question and responses</t>
  </si>
  <si>
    <t>Table: Yes/No/Don't know</t>
  </si>
  <si>
    <t>Does this household own a …?</t>
  </si>
  <si>
    <t>Iha uma ne'e iha…?</t>
  </si>
  <si>
    <t>C6.01a</t>
  </si>
  <si>
    <t>M7.01.a</t>
  </si>
  <si>
    <t>Mobile Phone</t>
  </si>
  <si>
    <t>Henfon</t>
  </si>
  <si>
    <t>C6.01b</t>
  </si>
  <si>
    <t>M7.01.b</t>
  </si>
  <si>
    <t>Watch</t>
  </si>
  <si>
    <t>Relójiu liman</t>
  </si>
  <si>
    <t>C6.01c</t>
  </si>
  <si>
    <t>M7.01.c</t>
  </si>
  <si>
    <t>Radio</t>
  </si>
  <si>
    <t>C6.01d</t>
  </si>
  <si>
    <t>M7.01.d</t>
  </si>
  <si>
    <t>Television</t>
  </si>
  <si>
    <t>Televizaun</t>
  </si>
  <si>
    <t>C6.01e</t>
  </si>
  <si>
    <t>M7.01.e</t>
  </si>
  <si>
    <t>Bicycle</t>
  </si>
  <si>
    <t>Bisikleta</t>
  </si>
  <si>
    <t>C6.01f</t>
  </si>
  <si>
    <t>M7.01.f</t>
  </si>
  <si>
    <t>Generator</t>
  </si>
  <si>
    <t>Jerador</t>
  </si>
  <si>
    <t>C6.01g</t>
  </si>
  <si>
    <t>M7.01.g</t>
  </si>
  <si>
    <t>Gas Stove / Gas Range</t>
  </si>
  <si>
    <t>Fugaun gas</t>
  </si>
  <si>
    <t>C6.01ax</t>
  </si>
  <si>
    <t>How many mobile phones?</t>
  </si>
  <si>
    <t>Henfon hira?</t>
  </si>
  <si>
    <t>C6.02</t>
  </si>
  <si>
    <t>Does this household have a …?</t>
  </si>
  <si>
    <t>ONLY ask IF household has electricity and owns a television</t>
  </si>
  <si>
    <t>M7.20.a</t>
  </si>
  <si>
    <t>Parabola</t>
  </si>
  <si>
    <t>M7.20.b</t>
  </si>
  <si>
    <t>DVD or CD player</t>
  </si>
  <si>
    <t>C6.03</t>
  </si>
  <si>
    <t>M7.21.a</t>
  </si>
  <si>
    <t>Refrigerator ka freezer</t>
  </si>
  <si>
    <t>Jeleira ka konjeladór</t>
  </si>
  <si>
    <t>M7.21.b</t>
  </si>
  <si>
    <t>Computer ka tablet</t>
  </si>
  <si>
    <t>Komputador ka tablet</t>
  </si>
  <si>
    <t>M7.21.c</t>
  </si>
  <si>
    <t>Washing Machine</t>
  </si>
  <si>
    <t>Makina fase roupa</t>
  </si>
  <si>
    <t>C6.04</t>
  </si>
  <si>
    <t>M7.10.a</t>
  </si>
  <si>
    <t>Motorcycle or Scooter</t>
  </si>
  <si>
    <t>Motór ka motór bebek</t>
  </si>
  <si>
    <t>M7.10.b</t>
  </si>
  <si>
    <t>Car, truck or angguna</t>
  </si>
  <si>
    <t>Karreta, trek ka angguna</t>
  </si>
  <si>
    <t>M7.10.c</t>
  </si>
  <si>
    <t>Boat</t>
  </si>
  <si>
    <t>Roo</t>
  </si>
  <si>
    <t>C6.04a</t>
  </si>
  <si>
    <t>What type of car / truck / angguna?</t>
  </si>
  <si>
    <t>Tipo kareta / trek / angguna ne'e modelu saida nian?</t>
  </si>
  <si>
    <t>M7.11.a</t>
  </si>
  <si>
    <t>Taxi</t>
  </si>
  <si>
    <t>Taksi</t>
  </si>
  <si>
    <t>M7.11.b</t>
  </si>
  <si>
    <t>Car / van, not 4WD</t>
  </si>
  <si>
    <t>Kareta / karrinha, la uza trasaun</t>
  </si>
  <si>
    <t>M7.11.c</t>
  </si>
  <si>
    <t>4WD</t>
  </si>
  <si>
    <t>Kareta ho trasaun</t>
  </si>
  <si>
    <t>M7.11.d</t>
  </si>
  <si>
    <t>Mikrolet / car-powered angguna</t>
  </si>
  <si>
    <t>Mikrolet / angguna karreta</t>
  </si>
  <si>
    <t>M7.11.e</t>
  </si>
  <si>
    <t>Motorbike-powered angguna</t>
  </si>
  <si>
    <t>Angguna motór</t>
  </si>
  <si>
    <t>M7.11.f</t>
  </si>
  <si>
    <t>Truck</t>
  </si>
  <si>
    <t>Trek</t>
  </si>
  <si>
    <t>C6.04ax</t>
  </si>
  <si>
    <t>[Spesifika seluk tan]</t>
  </si>
  <si>
    <t>C6.04b</t>
  </si>
  <si>
    <t>What type of boat?</t>
  </si>
  <si>
    <t>Roo oinsá nian?</t>
  </si>
  <si>
    <t>M7.12.c</t>
  </si>
  <si>
    <t>Raft</t>
  </si>
  <si>
    <t>Ro au</t>
  </si>
  <si>
    <t>M7.12.a</t>
  </si>
  <si>
    <t>Dug-out canoe</t>
  </si>
  <si>
    <t>Bero</t>
  </si>
  <si>
    <t>M7.12.b</t>
  </si>
  <si>
    <t>Row boat / fiberglass canoe</t>
  </si>
  <si>
    <t>Bero hean / bero halo ho fiberglas</t>
  </si>
  <si>
    <t>Boat with motor</t>
  </si>
  <si>
    <t>C6.04bx</t>
  </si>
  <si>
    <t>C6.05</t>
  </si>
  <si>
    <t>M7.30.a</t>
  </si>
  <si>
    <t>Axe</t>
  </si>
  <si>
    <t>Baliu</t>
  </si>
  <si>
    <t>M7.30.b</t>
  </si>
  <si>
    <t>Shovel</t>
  </si>
  <si>
    <t>Kanuru suru rai</t>
  </si>
  <si>
    <t>Pickaxe</t>
  </si>
  <si>
    <t>Karau-dikur ka pikareta</t>
  </si>
  <si>
    <t>M7.30.c</t>
  </si>
  <si>
    <t>Machete</t>
  </si>
  <si>
    <t>Taha ka katana</t>
  </si>
  <si>
    <t>M7.30.d</t>
  </si>
  <si>
    <t>Crowbar</t>
  </si>
  <si>
    <t>Ai-suak</t>
  </si>
  <si>
    <t>M7.30.e</t>
  </si>
  <si>
    <t>Wheelbarrow or pushcart</t>
  </si>
  <si>
    <t>Gerobak ka karosa</t>
  </si>
  <si>
    <t>M7.30.f</t>
  </si>
  <si>
    <t>Plough for buffalo</t>
  </si>
  <si>
    <t>Mákina fila rai dada ho karau</t>
  </si>
  <si>
    <t>M7.30.g</t>
  </si>
  <si>
    <t>Rice hulling machine</t>
  </si>
  <si>
    <t>Mákina dulas hare</t>
  </si>
  <si>
    <t>M7.30.h</t>
  </si>
  <si>
    <t>Coffee pulper</t>
  </si>
  <si>
    <t>Mákina dulas kafé kulit</t>
  </si>
  <si>
    <t>M7.30.i</t>
  </si>
  <si>
    <t>Hand Tractor</t>
  </si>
  <si>
    <t>Trator-liman ka hantrator</t>
  </si>
  <si>
    <t>M7.30.j</t>
  </si>
  <si>
    <t>Tractor</t>
  </si>
  <si>
    <t>Trator</t>
  </si>
  <si>
    <t>C6.06</t>
  </si>
  <si>
    <t>Does this household have any …? [Choose all that apply]</t>
  </si>
  <si>
    <t>Iha uma kain ne'e iha … ruma?</t>
  </si>
  <si>
    <t>M7.40.a</t>
  </si>
  <si>
    <t>Chicken</t>
  </si>
  <si>
    <t>Manu</t>
  </si>
  <si>
    <t>M7.40.b</t>
  </si>
  <si>
    <t>Fighting rooster</t>
  </si>
  <si>
    <t>Manu futu</t>
  </si>
  <si>
    <t>M7.40.c</t>
  </si>
  <si>
    <t>Pig</t>
  </si>
  <si>
    <t>Fahi</t>
  </si>
  <si>
    <t>M7.40.d</t>
  </si>
  <si>
    <t>Goat</t>
  </si>
  <si>
    <t>Bibi</t>
  </si>
  <si>
    <t>M7.40.e</t>
  </si>
  <si>
    <t>Sheep</t>
  </si>
  <si>
    <t>Bibi malae</t>
  </si>
  <si>
    <t>M7.40.f</t>
  </si>
  <si>
    <t>Cow / Buffalo</t>
  </si>
  <si>
    <t>Karau</t>
  </si>
  <si>
    <t>M7.40.g</t>
  </si>
  <si>
    <t>Horse</t>
  </si>
  <si>
    <t>Kuda</t>
  </si>
  <si>
    <t>M7.40.h</t>
  </si>
  <si>
    <t>Duck</t>
  </si>
  <si>
    <t>Manu rade</t>
  </si>
  <si>
    <t>M7.40.j</t>
  </si>
  <si>
    <t>Dog</t>
  </si>
  <si>
    <t>Asu</t>
  </si>
  <si>
    <t>Wild animals</t>
  </si>
  <si>
    <t>Aminal fuik</t>
  </si>
  <si>
    <t>Ask for EACH animal selected:</t>
  </si>
  <si>
    <t>C6.06a</t>
  </si>
  <si>
    <t>How many chickens?</t>
  </si>
  <si>
    <t>Manu hira?</t>
  </si>
  <si>
    <t>next selected animal/ if not, next section</t>
  </si>
  <si>
    <t>C6.06b</t>
  </si>
  <si>
    <t>How many fighting roosters?</t>
  </si>
  <si>
    <t>Manu futu hira?</t>
  </si>
  <si>
    <t>C6.06c</t>
  </si>
  <si>
    <t>How many pigs?</t>
  </si>
  <si>
    <t>Fahi hira?</t>
  </si>
  <si>
    <t>C6.06d</t>
  </si>
  <si>
    <t>How many goats?</t>
  </si>
  <si>
    <t>Bibi hira?</t>
  </si>
  <si>
    <t>C6.06e</t>
  </si>
  <si>
    <t>How many sheep?</t>
  </si>
  <si>
    <t>Bibi malae hira?</t>
  </si>
  <si>
    <t>C6.06f</t>
  </si>
  <si>
    <t>How many cows / buffalo?</t>
  </si>
  <si>
    <t>Karau hira?</t>
  </si>
  <si>
    <t>C6.06g</t>
  </si>
  <si>
    <t>How many horses / donkeys?</t>
  </si>
  <si>
    <t>Kuda hira?</t>
  </si>
  <si>
    <t>C6.06h</t>
  </si>
  <si>
    <t>How many ducks?</t>
  </si>
  <si>
    <t>Manu rade hira?</t>
  </si>
  <si>
    <t>C6.06i</t>
  </si>
  <si>
    <t>How many dogs?</t>
  </si>
  <si>
    <t>Asu hira?</t>
  </si>
  <si>
    <t>C6.06j</t>
  </si>
  <si>
    <t>How many wild animals</t>
  </si>
  <si>
    <t>Aminal fuik hira?</t>
  </si>
  <si>
    <t>End Repeat loop</t>
  </si>
  <si>
    <t>C7. Bank Account</t>
  </si>
  <si>
    <t>Servisu Bankáriu no Finansas</t>
  </si>
  <si>
    <t>C7.01</t>
  </si>
  <si>
    <t>Category choose one</t>
  </si>
  <si>
    <t>Does any member of this household have a bank account?</t>
  </si>
  <si>
    <t>Next section</t>
  </si>
  <si>
    <t>Lakohi fó resposta</t>
  </si>
  <si>
    <t>C8. Land</t>
  </si>
  <si>
    <t>C8.01</t>
  </si>
  <si>
    <t>XXXXXXX</t>
  </si>
  <si>
    <t>What is the size of this land parcel that your house is on?</t>
  </si>
  <si>
    <t>Area rai-rohan ho uma ida ne'e nia luan hira?</t>
  </si>
  <si>
    <t>C8.02</t>
  </si>
  <si>
    <t>[Select units]</t>
  </si>
  <si>
    <t>[Hili unidade]</t>
  </si>
  <si>
    <t>M4.01.a</t>
  </si>
  <si>
    <t>Metres - measure each length</t>
  </si>
  <si>
    <t>Metru - sukat kada naruk ida</t>
  </si>
  <si>
    <t>M4.01.b</t>
  </si>
  <si>
    <t>Square metres (1m x 1m)</t>
  </si>
  <si>
    <t>Metru kuadradu (1m x 1m)</t>
  </si>
  <si>
    <t>M4.01.c</t>
  </si>
  <si>
    <t>Hectares (100m x 100m)</t>
  </si>
  <si>
    <t>Hektar (100m x 100m)</t>
  </si>
  <si>
    <t>H1.01.e</t>
  </si>
  <si>
    <t>Refused to answer</t>
  </si>
  <si>
    <t>Lakohi fo resposta</t>
  </si>
  <si>
    <t>C8.03</t>
  </si>
  <si>
    <t>Enter length 1 of land area in metres</t>
  </si>
  <si>
    <t>Hakerek rai nia naruk 1 iha metru</t>
  </si>
  <si>
    <t>C8.04</t>
  </si>
  <si>
    <t>Enter length 2 of land area in metres</t>
  </si>
  <si>
    <t>Hakerek rai nia naruk 2 iha metru</t>
  </si>
  <si>
    <t>C8.05</t>
  </si>
  <si>
    <t>Who owns this land parcel that your house is on - family members living in this house, family living outside this house, the community, the government or someone else?</t>
  </si>
  <si>
    <t xml:space="preserve">Se mak pertense rai-rohan ho uma ida ne'e - membru familia nebe hela iha uma kain ne'e, familia hela iha liur uma kain ne'e, komunidade sira, governu sira ka ema sira seluk? </t>
  </si>
  <si>
    <t>If disputed, select don't know and indicate disputed in next question</t>
  </si>
  <si>
    <t>Family members living in this household</t>
  </si>
  <si>
    <t>Membru familia nebe hela iha uma kain ida ne'e</t>
  </si>
  <si>
    <t>Family living outside this house</t>
  </si>
  <si>
    <t>Familia nebe hela iha liur uma kain ida ne'e</t>
  </si>
  <si>
    <t>Community</t>
  </si>
  <si>
    <t>Komunidade</t>
  </si>
  <si>
    <t>Government</t>
  </si>
  <si>
    <t>Governu</t>
  </si>
  <si>
    <t>Church</t>
  </si>
  <si>
    <t>Igreja</t>
  </si>
  <si>
    <t>C8.05x</t>
  </si>
  <si>
    <t>C8.06</t>
  </si>
  <si>
    <t>Is the ownership of this land disputed?</t>
  </si>
  <si>
    <t>Iha disputa ka lae kona-ba na'in ba terrenu ne'e?</t>
  </si>
  <si>
    <t>C8.07</t>
  </si>
  <si>
    <t>Does this household own or use any other land?</t>
  </si>
  <si>
    <t>Iha ka lae ita nia uma kain uza ka pertense rai seluk?</t>
  </si>
  <si>
    <t>C8.08</t>
  </si>
  <si>
    <t>How many other areas of land do members of this household use or own?</t>
  </si>
  <si>
    <t>Ita nia uma kain uza ka pertense rai-rohan seluk hira?</t>
  </si>
  <si>
    <t>If one additional plot:</t>
  </si>
  <si>
    <t>C8.10</t>
  </si>
  <si>
    <t>What is the size of this area of land?</t>
  </si>
  <si>
    <t>Rai ida ne'e nia luan hira?</t>
  </si>
  <si>
    <t>C8.11</t>
  </si>
  <si>
    <t>C8.12</t>
  </si>
  <si>
    <t>C8.13</t>
  </si>
  <si>
    <t>C8.14</t>
  </si>
  <si>
    <t>Who owns this land parcel - family members living in this house, family living outside this house, the community, the government or someone else?</t>
  </si>
  <si>
    <t xml:space="preserve">Se mak pertense rai-rohan ida ne'e - membru familia nebe hela iha uma kain ne'e, familia hela iha liur uma kain ne'e, komunidade sira, governu sira ka ema sira seluk? </t>
  </si>
  <si>
    <t>C8.14x</t>
  </si>
  <si>
    <t>C8.15</t>
  </si>
  <si>
    <t>C8.16</t>
  </si>
  <si>
    <t>Since when has your family used or owned this land?</t>
  </si>
  <si>
    <t>Dezde ita nia familia uza ka pertense rai ida ne'e?</t>
  </si>
  <si>
    <t>Antes Japaun tama (antes 1942)</t>
  </si>
  <si>
    <t>Tempo Portuguese, maibe depois Japaun tama (1942-1975)</t>
  </si>
  <si>
    <t>Antes referendum, maibe depois violensia iha 2006 (1999-2006)</t>
  </si>
  <si>
    <t>Depois violensia iha 2006</t>
  </si>
  <si>
    <t>C8.17</t>
  </si>
  <si>
    <t>What is this land used for?</t>
  </si>
  <si>
    <t>Rai ida ne'e uza hodi saida?</t>
  </si>
  <si>
    <t>Unused land</t>
  </si>
  <si>
    <t>Rai mamuk</t>
  </si>
  <si>
    <t>To'os ai-han</t>
  </si>
  <si>
    <t>Coffee</t>
  </si>
  <si>
    <t>Kafe</t>
  </si>
  <si>
    <t>Hunting / firewood</t>
  </si>
  <si>
    <t>Kasa / hili ai</t>
  </si>
  <si>
    <t>Keeping animals</t>
  </si>
  <si>
    <t>Fatin hakiak animal</t>
  </si>
  <si>
    <t>House or business</t>
  </si>
  <si>
    <t>Uma ka negosiu</t>
  </si>
  <si>
    <t>C8.17x</t>
  </si>
  <si>
    <t>C8.18</t>
  </si>
  <si>
    <t>How is the slope of the land?; Is it flat, a slight slope or a steep slope?</t>
  </si>
  <si>
    <t>Oinsa rai-lolon nia rai ne'e - rai-tetuk, rai-lolon ka rai-lolon makaas?</t>
  </si>
  <si>
    <t>Rai-tetuk</t>
  </si>
  <si>
    <t>Slight slope</t>
  </si>
  <si>
    <t>Rai-lolon</t>
  </si>
  <si>
    <t>Steep slope</t>
  </si>
  <si>
    <t>Rai-lolon makaas</t>
  </si>
  <si>
    <t>End if</t>
  </si>
  <si>
    <t>If more than one additional plot:</t>
  </si>
  <si>
    <t>C8.20</t>
  </si>
  <si>
    <t>First tell me about the other land parcel that is most important for your household. What is the size of this area of land?</t>
  </si>
  <si>
    <t>Primeiru, fo hatene mai hau konaba rai-rohan seluk nebe importante liu ba ita nia uma kain. Rai ida ne'e nia luan hira?</t>
  </si>
  <si>
    <t>998 for don't know. By most important we mean the most valuable piece of land - e.g. the one that produces the most crops.</t>
  </si>
  <si>
    <t>C8.21</t>
  </si>
  <si>
    <t>C8.22</t>
  </si>
  <si>
    <t>C8.23</t>
  </si>
  <si>
    <t>C8.24</t>
  </si>
  <si>
    <t>C8.24x</t>
  </si>
  <si>
    <t>C8.25</t>
  </si>
  <si>
    <t>C8.26</t>
  </si>
  <si>
    <t>C8.27</t>
  </si>
  <si>
    <t>C8.27x</t>
  </si>
  <si>
    <t>C8.28</t>
  </si>
  <si>
    <t>C8.30</t>
  </si>
  <si>
    <t>After that, the next most important land parcel - what is the size of this area of land?</t>
  </si>
  <si>
    <t>Depois, rai-rohan nebe importante tuir mai - rai ida ne'e nia luan hira?</t>
  </si>
  <si>
    <t>C8.31</t>
  </si>
  <si>
    <t>C8.32</t>
  </si>
  <si>
    <t>C8.33</t>
  </si>
  <si>
    <t>C8.34</t>
  </si>
  <si>
    <t>C8.34x</t>
  </si>
  <si>
    <t>C8.35</t>
  </si>
  <si>
    <t>C8.36</t>
  </si>
  <si>
    <t>C8.37</t>
  </si>
  <si>
    <t>C8.37x</t>
  </si>
  <si>
    <t>C8.38</t>
  </si>
  <si>
    <t xml:space="preserve">For how many days does that fuel usually last? </t>
  </si>
  <si>
    <t>Mina-rai ne'e baibain dura to'o loron hira?</t>
  </si>
  <si>
    <t>hatama umeru</t>
  </si>
  <si>
    <t>hatama numeru</t>
  </si>
  <si>
    <t xml:space="preserve">DVD ka CD </t>
  </si>
  <si>
    <t>Iha ema balun iha ita nian uma-kain nebe iha konta bankaria ka rekening?</t>
  </si>
  <si>
    <t>YT comments</t>
  </si>
  <si>
    <t>Roads and Transportation</t>
  </si>
  <si>
    <t>Asesu ba Estrada</t>
  </si>
  <si>
    <t>Within Suku</t>
  </si>
  <si>
    <t>MD1.01</t>
  </si>
  <si>
    <t>[Is the house on a 4WD-passable road?]</t>
  </si>
  <si>
    <t>[Uma ne'e iha dalan ida nebe kareta ho trasaun bele liu?]</t>
  </si>
  <si>
    <t>P8.5</t>
  </si>
  <si>
    <t>Only if not interviewing at house</t>
  </si>
  <si>
    <t>MD1.02</t>
  </si>
  <si>
    <t>Time: minutes + hours</t>
  </si>
  <si>
    <t>How long does it take to walk to the nearest 4WD-passable road from your house?</t>
  </si>
  <si>
    <t>Presiza oras hira ba ita boot atu lao husi ita nia uma ba dalan nebe kareta ho trasaun bele liu?</t>
  </si>
  <si>
    <t>I actually thought the previous questions on road access, especially passability during road use on motorbike was really important. I think we should keep these because it is a real barometer of the quality of roads, which will be one of the main things that PNDS improves in the short-run. The quality of roads is less important during the dry season, but it really matters when in the rainy season. I strongly think we should reinstate those questions</t>
  </si>
  <si>
    <t>MD1.03</t>
  </si>
  <si>
    <t>How long does it take to walk to the aldeia centre from your house?</t>
  </si>
  <si>
    <t>Presiza oras hira ba ita boot atu lao husi ita nia uma ba sentru aldeia ida ne'e?</t>
  </si>
  <si>
    <t>Team needs to agree on what will be aldeia centre</t>
  </si>
  <si>
    <t>MD1.04</t>
  </si>
  <si>
    <t>How long does it take to walk to the suku centre from your house?</t>
  </si>
  <si>
    <t>Presiza oras hira ba ita boot atu lao husi ita nia uma ba sentru suku ida ne'e?</t>
  </si>
  <si>
    <t>To Subdistrict</t>
  </si>
  <si>
    <t>FOR ALDEIAS OUTSIDE OF DILI DISTRICT:</t>
  </si>
  <si>
    <t>For sukus outside of their respective sub-district capital:</t>
  </si>
  <si>
    <t>MD2.01</t>
  </si>
  <si>
    <t>First specify units</t>
  </si>
  <si>
    <t>MC10.02a</t>
  </si>
  <si>
    <t>MC10.02b</t>
  </si>
  <si>
    <t>Data: tinan no fulan deit</t>
  </si>
  <si>
    <t>MC10.02c</t>
  </si>
  <si>
    <t xml:space="preserve">Loron Hirak Liu ba </t>
  </si>
  <si>
    <t>MC10.02d</t>
  </si>
  <si>
    <t xml:space="preserve">Semana Hirak Liu ba </t>
  </si>
  <si>
    <t>MC10.02e</t>
  </si>
  <si>
    <t xml:space="preserve">Fulan Hirak Liu ba </t>
  </si>
  <si>
    <t>MC10.02f</t>
  </si>
  <si>
    <t xml:space="preserve">Tinan Hirak Liu ba </t>
  </si>
  <si>
    <t>MC10.02g</t>
  </si>
  <si>
    <t>MD2.02</t>
  </si>
  <si>
    <t>MD2.03</t>
  </si>
  <si>
    <t>MD2.04</t>
  </si>
  <si>
    <t>[Loron hirak liu ba?]</t>
  </si>
  <si>
    <t>MD2.05</t>
  </si>
  <si>
    <t>[Semana Hirak Liu ba?]</t>
  </si>
  <si>
    <t>MD2.06</t>
  </si>
  <si>
    <t>[Fulan hirak liu ba?]</t>
  </si>
  <si>
    <t>MD2.07</t>
  </si>
  <si>
    <t>[Tinan hirak liu ba?]</t>
  </si>
  <si>
    <t>MD2.08</t>
  </si>
  <si>
    <t xml:space="preserve">Ikus liu ita boot ba kapital sub-distritu, uza meius saida? </t>
  </si>
  <si>
    <t>If more than 1 mode of transport was used, record the mode that travelled the longest distance</t>
  </si>
  <si>
    <t>MC10.08a</t>
  </si>
  <si>
    <t>MC10.08b</t>
  </si>
  <si>
    <t>MC10.08c</t>
  </si>
  <si>
    <t>Motor (ninian rasik ka la selu osan)</t>
  </si>
  <si>
    <t>MC10.08d</t>
  </si>
  <si>
    <t>MC10.08e</t>
  </si>
  <si>
    <t>MC10.08f</t>
  </si>
  <si>
    <t>MC10.08g</t>
  </si>
  <si>
    <t>MC10.08h</t>
  </si>
  <si>
    <t>MC10.08i</t>
  </si>
  <si>
    <t>MC10.08j</t>
  </si>
  <si>
    <t>MC10.08k</t>
  </si>
  <si>
    <t>MC10.08l</t>
  </si>
  <si>
    <t>MD2.08x</t>
  </si>
  <si>
    <t>MD2.09</t>
  </si>
  <si>
    <t>husi ita nia fatin ba to'o iha kapital sub-distritu ne'e, ita selu hamutuk hira?</t>
  </si>
  <si>
    <t>Specify "or payment for ojek hire" in addition to private transport</t>
  </si>
  <si>
    <t>MD2.10</t>
  </si>
  <si>
    <t xml:space="preserve">  Iha semana kotuk ita ba kapital sub distrito ita uja horas hira, sura  husi ita nia uma atu ba kapital sub-distrito ?</t>
  </si>
  <si>
    <t>If last time went to sub-district capital was in last 2 months (May-June):</t>
  </si>
  <si>
    <t>MD2.20</t>
  </si>
  <si>
    <t>In the wet season, how long does it usually take to get to the sub-district capital?</t>
  </si>
  <si>
    <t xml:space="preserve"> Iha Tempu udan, babain uza horas hira  ita boot too iha  kapital sub distrito?</t>
  </si>
  <si>
    <t>End for</t>
  </si>
  <si>
    <t>To District</t>
  </si>
  <si>
    <t>For sukus outside of their respective district capital AND district capital is different to sub-district capital:</t>
  </si>
  <si>
    <t>MD3.01</t>
  </si>
  <si>
    <t>MD3.02</t>
  </si>
  <si>
    <t>MD3.03</t>
  </si>
  <si>
    <t>MD3.04</t>
  </si>
  <si>
    <t>MD3.05</t>
  </si>
  <si>
    <t>MD3.06</t>
  </si>
  <si>
    <t>MD3.07</t>
  </si>
  <si>
    <t>MD3.08</t>
  </si>
  <si>
    <t>MD3.08x</t>
  </si>
  <si>
    <t>MD3.09</t>
  </si>
  <si>
    <t>MD3.10</t>
  </si>
  <si>
    <t>Estimate petrol cost for private transport</t>
  </si>
  <si>
    <t>If last time went to district capital was in last 2 months (May-June):</t>
  </si>
  <si>
    <t>MD3.20</t>
  </si>
  <si>
    <t>To Dili</t>
  </si>
  <si>
    <t>For all sukus (outside of Dili district):</t>
  </si>
  <si>
    <t>MD4.01</t>
  </si>
  <si>
    <t>First specify units. Dili includes Hari Laran markets.</t>
  </si>
  <si>
    <t>MD4.02</t>
  </si>
  <si>
    <t>MD4.03</t>
  </si>
  <si>
    <t>MD4.04</t>
  </si>
  <si>
    <t>MD4.05</t>
  </si>
  <si>
    <t>MD4.06</t>
  </si>
  <si>
    <t>MD4.07</t>
  </si>
  <si>
    <t>MD4.08</t>
  </si>
  <si>
    <t>Dala Ikus liu, ita uza meius saida atu ba Dili?</t>
  </si>
  <si>
    <t>MD4.08x</t>
  </si>
  <si>
    <t>MD4.09</t>
  </si>
  <si>
    <t>MD4.10</t>
  </si>
  <si>
    <t>Presiza tempu hira ba Dili, husi ita nia uma to'o Dili?</t>
  </si>
  <si>
    <t>If last time went to Dili was in last 2 months (May-June):</t>
  </si>
  <si>
    <t>MD4.20</t>
  </si>
  <si>
    <t>In the wet season, how long does it usually take to get to Dili?</t>
  </si>
  <si>
    <t>Presiza oras hira atu ba Dili husi ita nia uma iha tempu udan?</t>
  </si>
  <si>
    <t>END FOR</t>
  </si>
  <si>
    <t>Road Quality</t>
  </si>
  <si>
    <t>ALL:</t>
  </si>
  <si>
    <t>MD5.10</t>
  </si>
  <si>
    <t>Compared to 2 years ago, would you say the quality of the roads in this aldeia have improved, stayed the same, or deteriorated?</t>
  </si>
  <si>
    <t>Kompara ho tinan 2 liu ba, maizu-menus ita senti kualidade dalan iha aldeia ne'e diak liu ona, hanesan deit, ou sai at liu tan?</t>
  </si>
  <si>
    <t>MC10.50a</t>
  </si>
  <si>
    <t>MC10.50b</t>
  </si>
  <si>
    <t>MC10.50c</t>
  </si>
  <si>
    <t>MC10.50d</t>
  </si>
  <si>
    <t>MD5.20</t>
  </si>
  <si>
    <t>Compared to 2 years ago, would you say the quality of the roads between this aldeia and other aldeias have improved, stayed the same, or deteriorated?</t>
  </si>
  <si>
    <t>Kompara ho tinan 2 liu ba, maizu-menus ita senti kualidade dalan iha  aldeia ne'e no mos iha  aldeia seluk  diak liu ona, hanesan deit, ou sai at liu tan?</t>
  </si>
  <si>
    <t>MD5.30</t>
  </si>
  <si>
    <t>Compared to 2 years ago, would you say the quality of the roads between this suku and the subdistrict capital have improved, stayed the same, or deteriorated?</t>
  </si>
  <si>
    <t>Kompara ho tinan 2 liu ba, maizu-menus ita senti kualidade dalan entre suku ne'e ho kapital sub-distritu diak liu ona, hanesan deit, ou sai at liu tan?</t>
  </si>
  <si>
    <t>MD5.40</t>
  </si>
  <si>
    <t>Compared to 2 years ago, would you say the quality of the roads between this subdistrict and the district capital have improved, stayed the same, or deteriorated?</t>
  </si>
  <si>
    <t>Kompara ho tinan 2 liu ba, maizu-menus ita senti kualidade dalan entre kapita sub-distritu ho kapital distritu diak liu ona, hanesan deit, ou sai at liu tan?</t>
  </si>
  <si>
    <t>Access and Use of Public Facilities</t>
  </si>
  <si>
    <t xml:space="preserve">Asesu no uza infrastrutura publiku </t>
  </si>
  <si>
    <t>Public Halls and Offices</t>
  </si>
  <si>
    <t>Salaun públiku ka Eskritóriu</t>
  </si>
  <si>
    <t>MD6.01</t>
  </si>
  <si>
    <t>Date: year + month</t>
  </si>
  <si>
    <t>When was the last time the people in this aldeia had a meeting?</t>
  </si>
  <si>
    <t>Sorumutu ikus liu iha aldeia ne'e mak horbain hira?</t>
  </si>
  <si>
    <t>include meetings that are information sessions</t>
  </si>
  <si>
    <t>P8.4</t>
  </si>
  <si>
    <t>MD6.02</t>
  </si>
  <si>
    <t>In the last 12 months, how many aldeia meetings have you attended in this aldeia?</t>
  </si>
  <si>
    <t>Iha fulan 12 liu ba, sorumutu aldeia hira mak ita atende ona?</t>
  </si>
  <si>
    <t>MD6.03</t>
  </si>
  <si>
    <t>In the last 12 months, how many meetings have you attended in another aldeia in this suku?</t>
  </si>
  <si>
    <t>Iha fulan 12 liu ba, sorumutu hira mak ita atende ona iha aldeia seluk iha suku ne'e?</t>
  </si>
  <si>
    <t>Fasilidade Desportu</t>
  </si>
  <si>
    <t>Table?</t>
  </si>
  <si>
    <t>MD7.01</t>
  </si>
  <si>
    <t>In the last 12 months, how often have you used an oval or sports facility in this aldeia?; Often, just a few times or never?</t>
  </si>
  <si>
    <t>Iha fulan 12 liu ba, ita uza kampu ou fasilidade desportu dala hira ona iha aldeia ne'e?; Dala barak, dalaruma dei't, nunka</t>
  </si>
  <si>
    <t>H9.52</t>
  </si>
  <si>
    <t>Separate</t>
  </si>
  <si>
    <t>Is there a particular reason for "oval"? Just curious</t>
  </si>
  <si>
    <t>MJ1.04.a</t>
  </si>
  <si>
    <t>MJ1.04.b</t>
  </si>
  <si>
    <t>MJ1.04.c</t>
  </si>
  <si>
    <t>MD7.02</t>
  </si>
  <si>
    <t>In the last 12 months, how often have you used an oval or sports facility in another aldeia in this suku?; Often, just a few times or never?</t>
  </si>
  <si>
    <t>Iha fulan 12 liu ba, ita uza kampu ou fasilidade desportu dala hira iha aldeia seluk suku nee nian?Dala barak, dalaruma dei't, nunka</t>
  </si>
  <si>
    <t>MD7.03</t>
  </si>
  <si>
    <t>In the last 12 months, how often have you used an oval or sports facility in another suku?; Often, just a few times or never?</t>
  </si>
  <si>
    <t>Iha fulan 12 liu ba, ita uza kampu ou fasilidade desportu dala hira iha suku seluk?Dala barak, dalaruma dei't, nunka</t>
  </si>
  <si>
    <t>Agricultural Processing Facilities</t>
  </si>
  <si>
    <t>Fasilidade Prosesamentu Agrikola</t>
  </si>
  <si>
    <t>MD8.01</t>
  </si>
  <si>
    <t>In the last 12 months, your household used community agricultural or fishing equipment? For example, agricultural processing machinery or tractors?</t>
  </si>
  <si>
    <t>Iha fulan 12 liu ba, ita nia uma-kain uza ona ekipamentu agrikultura ka peskas komunidade nian? Por ezemplu, makina nebe bele prosesu hahan ou trator?</t>
  </si>
  <si>
    <t>H9.54</t>
  </si>
  <si>
    <t>MD8.02</t>
  </si>
  <si>
    <t>What equipment did your household use?</t>
  </si>
  <si>
    <t>Ita nia uma-kain uza ona ekipamentu saida?</t>
  </si>
  <si>
    <t>MD8.02x</t>
  </si>
  <si>
    <t>For each type of equipment:</t>
  </si>
  <si>
    <t>MD8.10</t>
  </si>
  <si>
    <t>Did your household pay to use {equipment}?</t>
  </si>
  <si>
    <t>Ita nia uma kain selu atu uza {ekipamentus} ne'e?</t>
  </si>
  <si>
    <t>Include payment for petrol</t>
  </si>
  <si>
    <t>H9.56</t>
  </si>
  <si>
    <t>MD8.11</t>
  </si>
  <si>
    <t>XXXX.xx</t>
  </si>
  <si>
    <t>How much did your household pay to use this equipment in total, over the past 12 months?</t>
  </si>
  <si>
    <t>Iha fulan 12 liu ba, ita nia uma kain selu ekipamentu sira nee hamutuk hira?</t>
  </si>
  <si>
    <t>1. Crops Produced</t>
  </si>
  <si>
    <t>ME1.01</t>
  </si>
  <si>
    <t>In the last 12 months, did your household harvest any crops, fruit or coffee?</t>
  </si>
  <si>
    <t>Iha fulan 12 liu ba, ita nian uma-kain halo koileta ai-han, ai fuan ka kafe ruma?</t>
  </si>
  <si>
    <t>Harvest or collect. May need to use panen instead of koileta in some areas.</t>
  </si>
  <si>
    <t>Income Section</t>
  </si>
  <si>
    <t>ME1.02</t>
  </si>
  <si>
    <t>In the last 12 months, what did your household harvest?</t>
  </si>
  <si>
    <t>Iha fulan 12 liu ba, saida mak ita nian uma-kain koileta?</t>
  </si>
  <si>
    <t>ME1.02.a</t>
  </si>
  <si>
    <t>ME1.02.b</t>
  </si>
  <si>
    <t>ME1.02.c</t>
  </si>
  <si>
    <t>ME1.02.d</t>
  </si>
  <si>
    <t>ME1.02.e</t>
  </si>
  <si>
    <t>ME1.02.f</t>
  </si>
  <si>
    <t>ME1.02.g</t>
  </si>
  <si>
    <t>ME1.02.h</t>
  </si>
  <si>
    <t>ME1.02.i</t>
  </si>
  <si>
    <t>ME1.02.j</t>
  </si>
  <si>
    <t>ME1.02.k</t>
  </si>
  <si>
    <t>ME1.02.l</t>
  </si>
  <si>
    <t>ME1.02.m</t>
  </si>
  <si>
    <t>ME1.02.n</t>
  </si>
  <si>
    <t>ME1.02.o</t>
  </si>
  <si>
    <t>ME1.02.p</t>
  </si>
  <si>
    <t>ME1.02.q</t>
  </si>
  <si>
    <t>ME1.02.r</t>
  </si>
  <si>
    <t>ME1.02.s</t>
  </si>
  <si>
    <t>ME1.02.t</t>
  </si>
  <si>
    <t>ME1.02.u</t>
  </si>
  <si>
    <t>ME1.02.v</t>
  </si>
  <si>
    <t>ME1.02.w</t>
  </si>
  <si>
    <t>ME1.02.x</t>
  </si>
  <si>
    <t>ME1.02x</t>
  </si>
  <si>
    <t>Specify other crop</t>
  </si>
  <si>
    <t>Spesifika ai-han seluk</t>
  </si>
  <si>
    <t>Alex: we will probably need to chat about how these questions (in particular quantities) can be structured. May need to specify different units for harvest and sold.</t>
  </si>
  <si>
    <t>NB. Even if respondent doesn't know total production amount, still ask about quantity sold as they will be more likely to know this.</t>
  </si>
  <si>
    <t>If coffee:</t>
  </si>
  <si>
    <t>ME1.03</t>
  </si>
  <si>
    <t>Mixed</t>
  </si>
  <si>
    <t>In the last coffee season, how many kilograms or sacks of coffee cherry did your household harvest? [Enter number]</t>
  </si>
  <si>
    <t>Iha tempu koileta kafe ikus liu, kilograma ka saku kafe tasak hira mak ita nian uma kain koileta? [Hakerek numeru]?</t>
  </si>
  <si>
    <t>ME105.a</t>
  </si>
  <si>
    <t>ME1.04</t>
  </si>
  <si>
    <t>Read question with visual cues</t>
  </si>
  <si>
    <t>If you were to place your total production for that harvest in a cart like this one, how many carts do you think you would fill?</t>
  </si>
  <si>
    <t>Karik total produsaun iha tempu koileta ikus liu iha kontainer hanesan ne'e, kontainer hira mak ita boot bele ense?</t>
  </si>
  <si>
    <t>ME1.05</t>
  </si>
  <si>
    <t>ME1.03b</t>
  </si>
  <si>
    <t>ME1.03d</t>
  </si>
  <si>
    <t>ME1.03e</t>
  </si>
  <si>
    <t>ME1.06</t>
  </si>
  <si>
    <t>How many kilograms per sack?</t>
  </si>
  <si>
    <t>Saku 1 kilograma hira?</t>
  </si>
  <si>
    <t>ME1.07</t>
  </si>
  <si>
    <t>In the last season, how many {unit}s did you sell as coffee cherry?</t>
  </si>
  <si>
    <t>Iha tempu koileta ikus liu, {unidade} hira mak imi fan hanesan kafe kulit tasak?</t>
  </si>
  <si>
    <t xml:space="preserve">Emphasise cherry. </t>
  </si>
  <si>
    <t>amount must be less than amount harvested, if known</t>
  </si>
  <si>
    <t>&gt;0</t>
  </si>
  <si>
    <t>ME1.08</t>
  </si>
  <si>
    <t>In total, how much money did you receive from selling coffee as cherry?</t>
  </si>
  <si>
    <t>Montante hira mak imi hetan husi fan kafe kulit tasak ne'e?</t>
  </si>
  <si>
    <t>H14.36</t>
  </si>
  <si>
    <t>How are the respondents answering this in the pilot? Do they have a good grasp of the accounting? If not, we may need to do some kind of basic accounting breaking down by profit per season including revenues and costs and number of seasons as in ARLS</t>
  </si>
  <si>
    <t>ME1.09</t>
  </si>
  <si>
    <t>How many {unit}s did you sell as coffee parchment or dried bean?</t>
  </si>
  <si>
    <t>Iha tempu koileta ikus liu, {unidade} hira mak imi fan hanesan kafe hasai kulit ka kafe habai maran?</t>
  </si>
  <si>
    <t xml:space="preserve">Emphasise parchment / dried bean (as opposed to cherry). </t>
  </si>
  <si>
    <t>ME1.10</t>
  </si>
  <si>
    <t>In total, how much money did you receive from selling coffee as parchment or dried bean?</t>
  </si>
  <si>
    <t>Montante hira mak imi hetan husi fan kafe hasai kulit ka kafe habai maran ne'e?</t>
  </si>
  <si>
    <t>For each crop indicated:</t>
  </si>
  <si>
    <t>Table with crops on rows and this question on columns</t>
  </si>
  <si>
    <t>ME1.20</t>
  </si>
  <si>
    <t xml:space="preserve">Did your household harvest {crop} throughout the year, or was there just 1 or 2 main harvests in the last 12 months? </t>
  </si>
  <si>
    <t>Husi ita nia uma kain koileta {ai-han} iha tinan tomak ka dala 1 ka dala 2?</t>
  </si>
  <si>
    <t>ME1.20.a</t>
  </si>
  <si>
    <t>Select this for more than 3 'harvests' in the year</t>
  </si>
  <si>
    <t>ME1.20.b</t>
  </si>
  <si>
    <t>Crops harvested throughout the year:</t>
  </si>
  <si>
    <t>ME1.40</t>
  </si>
  <si>
    <t>In the last 12 months, in which months did your household harvest {crop}?</t>
  </si>
  <si>
    <t>Iha fulan 12 liu ba, iha fulan ida nebe mak ita nia uma-kain koleita / panen {ai-han}?</t>
  </si>
  <si>
    <t>H14.35</t>
  </si>
  <si>
    <t>MC12.05.a</t>
  </si>
  <si>
    <t>MC12.05.b</t>
  </si>
  <si>
    <t>MC12.05.c</t>
  </si>
  <si>
    <t>MC12.05.d</t>
  </si>
  <si>
    <t>MC12.05.e</t>
  </si>
  <si>
    <t>MC12.05.f</t>
  </si>
  <si>
    <t>MC12.05.g</t>
  </si>
  <si>
    <t>MC12.05.h</t>
  </si>
  <si>
    <t>MC12.05.i</t>
  </si>
  <si>
    <t>MC12.05.j</t>
  </si>
  <si>
    <t>MC12.05.k</t>
  </si>
  <si>
    <t>MC12.05.l</t>
  </si>
  <si>
    <t>next crop</t>
  </si>
  <si>
    <t>For just the most recent (complete - i.e. not current month+year) month+year:</t>
  </si>
  <si>
    <t>ME1.41</t>
  </si>
  <si>
    <t>In {month+year}, how much {crop} did you harvest? [Enter number]</t>
  </si>
  <si>
    <t>Iha {fulan+tinan} kuantidade {ai-han} hira mak ita boot koileta? [Hakerek numeru]</t>
  </si>
  <si>
    <t>Harvest quantity reflects raw produce (e.g. quantity of coffee cherry harvested before drying to parchment). For 'bundle', estimate with image of cart.</t>
  </si>
  <si>
    <t>ME1.42</t>
  </si>
  <si>
    <t>If you were to place your total production for {month+year} in a cart like this one, how many carts do you think you would fill?</t>
  </si>
  <si>
    <t xml:space="preserve">Karik total produsaun ba {fulan+tinan} iha kontainer hanesan ne'e, kontainer hira mak ita boot sira bele ense? </t>
  </si>
  <si>
    <t>ME1.43</t>
  </si>
  <si>
    <t>ME1.03a</t>
  </si>
  <si>
    <t>ME1.44</t>
  </si>
  <si>
    <t>ME1.45</t>
  </si>
  <si>
    <t>Did you sell any of this harvest from {month+year}?</t>
  </si>
  <si>
    <t>Ita fan {ai-han} sira ne'e balu husi {fulan+tinan}</t>
  </si>
  <si>
    <t>ME1.46</t>
  </si>
  <si>
    <t>Out of the {xxx} {units} you produced in {month+year}, how many {units} did you sell?</t>
  </si>
  <si>
    <t>Husi {xxx} {unidade} hira mak imi koileta iha {fulan+ tinan}, {unidade} hira mak imi fan?</t>
  </si>
  <si>
    <t>H14.34</t>
  </si>
  <si>
    <t>ME1.47</t>
  </si>
  <si>
    <t>In total, how much money did you receive for {crop} in {month+year}?</t>
  </si>
  <si>
    <t>Montante hira mak imi hetan husi fan {ai-han} iha {fulan+tinan}</t>
  </si>
  <si>
    <t>FOR MAIZE (unlikely) and CASSAVA only:</t>
  </si>
  <si>
    <t>ME1.50</t>
  </si>
  <si>
    <t>Did you give away or exchange any of this {crop} for other goods?</t>
  </si>
  <si>
    <t>Ita fo {ai-han} balu ba uma kain seluk ka troka {ai-han} ho sasan ka material sira seluk?</t>
  </si>
  <si>
    <t>ME1.51</t>
  </si>
  <si>
    <t>How many {units} did you give away or exchange for other goods?</t>
  </si>
  <si>
    <t>{Unidade} hira mak imi fo ka troka ho sasan ka material sira seluk?</t>
  </si>
  <si>
    <t>ME1.52</t>
  </si>
  <si>
    <t>How many {units} did your household consume themselves?</t>
  </si>
  <si>
    <t>{Unidade} hira mak ita nia uma kain han iha uma kain rasik?</t>
  </si>
  <si>
    <t>ME1.53</t>
  </si>
  <si>
    <t>Was any of the {crop} …?</t>
  </si>
  <si>
    <t>Iha {ai-han} balu ne'e … ka lae?</t>
  </si>
  <si>
    <t>ME1.31.a</t>
  </si>
  <si>
    <t>ME1.31.b</t>
  </si>
  <si>
    <t>ME1.31.c</t>
  </si>
  <si>
    <t>ME1.31.d</t>
  </si>
  <si>
    <t>ME1.31.e</t>
  </si>
  <si>
    <t>ME1.31.f</t>
  </si>
  <si>
    <t>Crops with 1-2 main harvests:</t>
  </si>
  <si>
    <t>ME1.21</t>
  </si>
  <si>
    <t>In the last 12 months, how many times did your household harvest {crop}?</t>
  </si>
  <si>
    <t>Iha fulan 12 liu ba, iha tempu dala hira mak ita nia uma kain halo koileta {ai-han}?</t>
  </si>
  <si>
    <t>Repeat for each harvest (expect 1-2):</t>
  </si>
  <si>
    <t>ME1.22</t>
  </si>
  <si>
    <t>In the {first} harvest, how many kilograms or sacks of {crop} was harvested? [Enter number]</t>
  </si>
  <si>
    <t>Iha tempu koileta {primeiro}, kilograma ka saku {ai-han} hira mak ita koileta? [Hakerek numeru]</t>
  </si>
  <si>
    <t>ME1.23</t>
  </si>
  <si>
    <t>Read question with visula cues</t>
  </si>
  <si>
    <t>ME1.24</t>
  </si>
  <si>
    <t>ME1.25</t>
  </si>
  <si>
    <t>ME1.26</t>
  </si>
  <si>
    <t>Did you sell any of this harvest?</t>
  </si>
  <si>
    <t>Ita fan {ai-han} balu nebe ita koileta ne'e?</t>
  </si>
  <si>
    <t>ME1.27</t>
  </si>
  <si>
    <t>Out of the {xxx} {units} you produced, how many {units} did you sell?</t>
  </si>
  <si>
    <t>Husi {xxx} {unidade} sira mak imi koileta, {unidade} hira mak imi fan?</t>
  </si>
  <si>
    <t>ME1.28</t>
  </si>
  <si>
    <t>In total, how much money did you receive in this {first} harvest?</t>
  </si>
  <si>
    <t>Montante hira mak imi hetan husi fan {ai-han} iha koileta {primero} ne'e?</t>
  </si>
  <si>
    <t>FOR MAIZE and CASSAVA only:</t>
  </si>
  <si>
    <t>ME1.30</t>
  </si>
  <si>
    <t>ME1.31</t>
  </si>
  <si>
    <t>ME1.32</t>
  </si>
  <si>
    <t>ME1.33</t>
  </si>
  <si>
    <t>2. Inputs to Production</t>
  </si>
  <si>
    <t>ME2.01</t>
  </si>
  <si>
    <t>In the last 12 months, did your household buy any seeds to grow crops?</t>
  </si>
  <si>
    <t>Iha fulan 12 liu ba ita nia uma kain sosa fini ruma atu kuda ai-han?</t>
  </si>
  <si>
    <t>ME2.02</t>
  </si>
  <si>
    <t>In total, how much did your household spend on seeds in the last 12 months?</t>
  </si>
  <si>
    <t>Iha fulan 12 liu ba, total osan hira mak ita gasto atu sosa fini?</t>
  </si>
  <si>
    <t>XXX.xx</t>
  </si>
  <si>
    <t>3. Irrigation</t>
  </si>
  <si>
    <t>ME3.01</t>
  </si>
  <si>
    <t>In the last 12 months, did your household use irrigation to grow crops?</t>
  </si>
  <si>
    <t>Iha fulan 12 liu ba ita nia uma kain uza irigasaun atu kuda ai-han?</t>
  </si>
  <si>
    <t>At any time in the last 12 months. By irrigation, we mean the household controlled the water, not natural rainfall.</t>
  </si>
  <si>
    <t>ME3.02</t>
  </si>
  <si>
    <t>What sources of irrigation has your household used to grow crops?</t>
  </si>
  <si>
    <t xml:space="preserve">Ita nia uma-kain uza irigasaun saida mak kuda ai-han sira ne'e?  </t>
  </si>
  <si>
    <t>H5.20.c</t>
  </si>
  <si>
    <t>H5.20.d</t>
  </si>
  <si>
    <t>H5.20.e</t>
  </si>
  <si>
    <t>H5.20.f</t>
  </si>
  <si>
    <t>H5.20.g</t>
  </si>
  <si>
    <t>H5.20.h</t>
  </si>
  <si>
    <t>H5.20.i</t>
  </si>
  <si>
    <t>H5.20.j</t>
  </si>
  <si>
    <t>H5.20.k</t>
  </si>
  <si>
    <t>H5.20.l</t>
  </si>
  <si>
    <t>ME3.02x</t>
  </si>
  <si>
    <t>Specify other source</t>
  </si>
  <si>
    <t>Spesifika seluk</t>
  </si>
  <si>
    <t>ME3.03</t>
  </si>
  <si>
    <t>In the last 12 months, have there been any problems with the water supply for your crops?</t>
  </si>
  <si>
    <t>Iha fulan 12 liu ba, ita hetan problema ruma kona ba bee menus no la sufisiente ba toos?</t>
  </si>
  <si>
    <t>ME3.04</t>
  </si>
  <si>
    <t>What was the cause of the water supply problem?</t>
  </si>
  <si>
    <t>Saida mak sai causa ba problema fornese be?</t>
  </si>
  <si>
    <t>ME3.04.a</t>
  </si>
  <si>
    <t>ME3.04.b</t>
  </si>
  <si>
    <t>ME3.04.c</t>
  </si>
  <si>
    <t>ME3.04.d</t>
  </si>
  <si>
    <t>ME3.04.e</t>
  </si>
  <si>
    <t>ME3.04x</t>
  </si>
  <si>
    <t>Specify other problem</t>
  </si>
  <si>
    <t>ME3.05</t>
  </si>
  <si>
    <t>Considering the last 12 months, if there was more water at the right time, would you have been able to grow more crops?</t>
  </si>
  <si>
    <t>Hanoin konaba fulan 12 liu ba, se be barak tuir tempu, karik ita bele kuda ai-han barak liu taan?</t>
  </si>
  <si>
    <t>4. Crop Loss</t>
  </si>
  <si>
    <t>ME4.01</t>
  </si>
  <si>
    <t>In the last 12 months, have any of your crops been lost due to …. ?</t>
  </si>
  <si>
    <t>Iha fulan 12 liu ba, ita falha koileta tamba …. ?</t>
  </si>
  <si>
    <t>ME4.01.a</t>
  </si>
  <si>
    <t>ME4.01.b</t>
  </si>
  <si>
    <t>ME4.01.c</t>
  </si>
  <si>
    <t>ME4.01.d</t>
  </si>
  <si>
    <t>Not due to damage by farm animals</t>
  </si>
  <si>
    <t>5. Sources of (Cash) Income</t>
  </si>
  <si>
    <t>Fonte Rendementu</t>
  </si>
  <si>
    <t>ME5.01</t>
  </si>
  <si>
    <t>At any time in the last 12 months, has your household received money from…?</t>
  </si>
  <si>
    <t xml:space="preserve">Iha fulan 12 liu ba, ita nia uma kain hetan osan husi …. ka?  </t>
  </si>
  <si>
    <t>Key point is that the household has earned money from this activity, even for just a short time. Last category is 'other' category. Note we do not include crop income as we have already covered this.</t>
  </si>
  <si>
    <t>MC12.01.c</t>
  </si>
  <si>
    <t>MC12.01.d</t>
  </si>
  <si>
    <t>MC12.01.f</t>
  </si>
  <si>
    <t>There could also be an option for security guard (satpam)</t>
  </si>
  <si>
    <t>MC12.01.g</t>
  </si>
  <si>
    <t>Seems that we are only collecting income information for certain activities. I think we should be more systematic about this as in the ARLS income approach. The reason is that if we collect information from HHs that are say getting income from activities that aren't being accounted for in your later accounting (e.g. taxi driving), the income from these respondents will be systematically biased lower than say a farmer or someone who gets govt transfers, limiting our comparative analyses</t>
  </si>
  <si>
    <t>MC12.01.h</t>
  </si>
  <si>
    <t>MC12.01.i</t>
  </si>
  <si>
    <t>MC12.01.j</t>
  </si>
  <si>
    <t>MC12.01.k</t>
  </si>
  <si>
    <t>MC12.01.l</t>
  </si>
  <si>
    <t>Seems that we are only collecting income information for certain activities. I think we should be more systematic about this as in the ARLS income approach. The reason is that if we collect information from HHs that are say getting income from activities that aren't being accounted for in your later accounting (e.g. taxi driving or selling things on the street in a kiosk), the income from these respondents will be systematically biased lower than say a farmer or someone who gets govt transfers, limiting our comparative analyses</t>
  </si>
  <si>
    <t>IF sells chickens or other livestock:</t>
  </si>
  <si>
    <t>Fa'an manu ka animal hakiak seluk</t>
  </si>
  <si>
    <t>ME5.10</t>
  </si>
  <si>
    <t>What animals were sold in the last 12 months?</t>
  </si>
  <si>
    <t xml:space="preserve">Tipu animal saida maka fa'an iha fulan 12 liu ba? </t>
  </si>
  <si>
    <t>H14.40</t>
  </si>
  <si>
    <t>M7.40.i</t>
  </si>
  <si>
    <t>ME5.10x</t>
  </si>
  <si>
    <t>Specify other animal</t>
  </si>
  <si>
    <t>Spesifika animal seluk</t>
  </si>
  <si>
    <t>H14.40x</t>
  </si>
  <si>
    <t>For EACH type of animal</t>
  </si>
  <si>
    <t>ME5.11</t>
  </si>
  <si>
    <t>In total, how much did your household earn from selling {animal}s?</t>
  </si>
  <si>
    <t>Iha total, osan hira mak ita nia uma kain hetan husi fan animal sira ne?</t>
  </si>
  <si>
    <t>Total for that type of animal in last 12 months. E.g. 2 chickens for $10 each, enter $20.</t>
  </si>
  <si>
    <t>H14.42</t>
  </si>
  <si>
    <t>next animal</t>
  </si>
  <si>
    <t>IF sells fish:</t>
  </si>
  <si>
    <t>Fa'an ikan</t>
  </si>
  <si>
    <t>ME5.20</t>
  </si>
  <si>
    <t>Is this fish that you have caught yourself or did you buy it and re-sell?</t>
  </si>
  <si>
    <t>Ikan ida ne'e ita rasik mak kaer ou ita sosa fali mak fan tutan?</t>
  </si>
  <si>
    <t>MC12.20.a</t>
  </si>
  <si>
    <t>MC12.20.b</t>
  </si>
  <si>
    <t>ME5.21</t>
  </si>
  <si>
    <t>In the last 12 months, in which months did your household sell fish?</t>
  </si>
  <si>
    <t>Iha fulan 12 liu ba, iha fulan ida nebee mak ita nia uma-kain fa'an ikan?</t>
  </si>
  <si>
    <t>H14.45</t>
  </si>
  <si>
    <t>ME5.22</t>
  </si>
  <si>
    <t xml:space="preserve">In a typical month, how much is earned from selling fish? 
</t>
  </si>
  <si>
    <t>Iha fulan ida nia laran, osan hira maka hetan husi fa'an ikan?</t>
  </si>
  <si>
    <t>ME5.23</t>
  </si>
  <si>
    <t>If unsure, break down to weeks (4 weeks per month) or days (30 days per month).</t>
  </si>
  <si>
    <t>H14.44</t>
  </si>
  <si>
    <t>end if</t>
  </si>
  <si>
    <t>If fish is bought and resold:</t>
  </si>
  <si>
    <t>XXXXX</t>
  </si>
  <si>
    <t>How much of this money is profit, that is, once your costs are taken out?</t>
  </si>
  <si>
    <t>Lukru hira maka ita hetan iha fulan 1, bainhira kustu sira hasai?</t>
  </si>
  <si>
    <t>IF sells things on the street, in the market or in a kiosk (including crops bought and re-sold):</t>
  </si>
  <si>
    <t>Fila liman, por ezemplu fa'an sasan iha dalan ibun, iha merkadu, ka loke kios (inklui modo nebe sosa no fa'an hikas)</t>
  </si>
  <si>
    <t>ME5.30</t>
  </si>
  <si>
    <t>In the last 12 months, in which months did your household do this work?</t>
  </si>
  <si>
    <t>Iha fulan 12 liu ba, iha fulan ida nebee mak ita nia umakain halo serbisu ne'e?</t>
  </si>
  <si>
    <t>ME5.31</t>
  </si>
  <si>
    <t>How much money do you usually collect in 1 month from this work?</t>
  </si>
  <si>
    <t>Osan hira maka ita hetan iha fulan 1 husi serbisu ne'e?</t>
  </si>
  <si>
    <t>H14.24</t>
  </si>
  <si>
    <t>ME5.32</t>
  </si>
  <si>
    <t>Se la dun hatene, ba loron 1 ka semana 1 hasai tiha kustu ba gazolina no seluk tan ita hetan lukru hira</t>
  </si>
  <si>
    <t>H14.25</t>
  </si>
  <si>
    <t>IF household member drives a taxi, mikrolet or truck:</t>
  </si>
  <si>
    <t>Membru uma kain lori taxi, mikrolet ka truk</t>
  </si>
  <si>
    <t>ME5.40</t>
  </si>
  <si>
    <t>ME5.41</t>
  </si>
  <si>
    <t>ME5.42</t>
  </si>
  <si>
    <t>IF salary or payment for working for an employer:</t>
  </si>
  <si>
    <t>Salariu ka kolen husi servisu ba patraun (serbisu ba ema ruma)</t>
  </si>
  <si>
    <t>Repeat for EACH household member AND EACH job</t>
  </si>
  <si>
    <t>ME5.50</t>
  </si>
  <si>
    <t>Select household member</t>
  </si>
  <si>
    <t>Which household member worked for a salary or wage?</t>
  </si>
  <si>
    <t>Membru umakain nebee mak serbisu hodi hetan  salariu ka kolen?</t>
  </si>
  <si>
    <t>Be sure this work is working for an employer for a salary or wage - not working for self or household.</t>
  </si>
  <si>
    <t>H14.2</t>
  </si>
  <si>
    <t>Not sure about this. If you want to capture work done on projects, it may not be clear that this is covered under "worked for an employer". It may be considered work for a community, for instance. We had specific questions in the NSP-IE about work done on projects. Check the endline survey. This set may still generate useful information, but I would ask each respondent directly.</t>
  </si>
  <si>
    <t>ME5.51</t>
  </si>
  <si>
    <t>What sort of work did {name} do?</t>
  </si>
  <si>
    <t>Tipu serbisu sa ida mak {naran} halo?</t>
  </si>
  <si>
    <t>H14.3</t>
  </si>
  <si>
    <t>This might be just a follow-up to H14.1</t>
  </si>
  <si>
    <t>MC12.61.a</t>
  </si>
  <si>
    <t>MC12.61.b</t>
  </si>
  <si>
    <t>MC12.61.c</t>
  </si>
  <si>
    <t>MC12.61.d</t>
  </si>
  <si>
    <t>MC12.61.e</t>
  </si>
  <si>
    <t>MC12.61.f</t>
  </si>
  <si>
    <t>MC12.61.g</t>
  </si>
  <si>
    <t>MC12.61.h</t>
  </si>
  <si>
    <t>MC12.61.i</t>
  </si>
  <si>
    <t>MC12.61.j</t>
  </si>
  <si>
    <t>MC12.61.k</t>
  </si>
  <si>
    <t>MC12.61.l</t>
  </si>
  <si>
    <t>MC12.61.m</t>
  </si>
  <si>
    <t>MC12.61.n</t>
  </si>
  <si>
    <t>MC12.61.o</t>
  </si>
  <si>
    <t>MC12.61.p</t>
  </si>
  <si>
    <t>MC12.61.q</t>
  </si>
  <si>
    <t>MC12.61.r</t>
  </si>
  <si>
    <t>MC12.61.s</t>
  </si>
  <si>
    <t>ME5.51x</t>
  </si>
  <si>
    <t>Specify other occupation (working for an employer)</t>
  </si>
  <si>
    <t>Spesifika serbisu seluk (ba patraun)</t>
  </si>
  <si>
    <t>ME5.52</t>
  </si>
  <si>
    <t>Last time {name} got paid, how much did they earn?</t>
  </si>
  <si>
    <t>Salario ikus (naran) hetan hira?</t>
  </si>
  <si>
    <t>H14.8</t>
  </si>
  <si>
    <t>ME5.53</t>
  </si>
  <si>
    <t>What time period was that payment amount for? [Enter number]</t>
  </si>
  <si>
    <t>Ba periode tempo ida nebe maka selu? [Hakerek numeru]</t>
  </si>
  <si>
    <t>Provide units in next question</t>
  </si>
  <si>
    <t>ME5.54</t>
  </si>
  <si>
    <t>[Select unit of time]</t>
  </si>
  <si>
    <t>[Hili periode tempo]</t>
  </si>
  <si>
    <t>H14.60</t>
  </si>
  <si>
    <t>MC12.81.a</t>
  </si>
  <si>
    <t>ME5.54x</t>
  </si>
  <si>
    <t>Specify period</t>
  </si>
  <si>
    <t>Spesifika tempu seluk</t>
  </si>
  <si>
    <t>ME5.55</t>
  </si>
  <si>
    <t>How many {period}s were worked in the last 12 months?</t>
  </si>
  <si>
    <t>Iha fulan 12 liu ba, halao serbisu ne'e ba {periodu tempo} hira?</t>
  </si>
  <si>
    <t>H14.11</t>
  </si>
  <si>
    <t>ME5.56</t>
  </si>
  <si>
    <t>Were any payments late or not received at all?</t>
  </si>
  <si>
    <t>Pagamentu ruma mak la hetan ka hetan tarde?</t>
  </si>
  <si>
    <t>IF government transfers or subsidies e.g. pension/war veteran payments:</t>
  </si>
  <si>
    <t>Transfere goevrnu ka subsidi. Ezemplu pensaun/ pensaun veteranu funu</t>
  </si>
  <si>
    <t>ME5.60</t>
  </si>
  <si>
    <t>The transfer or subsidy that a member of your household receives - what type is it?</t>
  </si>
  <si>
    <t>Kona ba osan subsidiu ita nia uma-kain mos simu - subsidiu ruma, saida mak ne'e?</t>
  </si>
  <si>
    <t>If more than 1 received, combine</t>
  </si>
  <si>
    <t>MC12.80.a</t>
  </si>
  <si>
    <t>MC12.80.b</t>
  </si>
  <si>
    <t>MC12.80.c</t>
  </si>
  <si>
    <t>MC12.80.d</t>
  </si>
  <si>
    <t>MC12.80.e</t>
  </si>
  <si>
    <t>MC12.80.f</t>
  </si>
  <si>
    <t>ME5.60x</t>
  </si>
  <si>
    <t>Specify other</t>
  </si>
  <si>
    <t>ME5.61</t>
  </si>
  <si>
    <t>How much was the most recent payment?</t>
  </si>
  <si>
    <t>Foin dadaun ne'e hetan osan hira?</t>
  </si>
  <si>
    <t>ME5.62</t>
  </si>
  <si>
    <t>ME5.63</t>
  </si>
  <si>
    <t>ME5.63x</t>
  </si>
  <si>
    <t>ME5.64</t>
  </si>
  <si>
    <t>How many payments were received in the last 12 months?</t>
  </si>
  <si>
    <t>Pagamentu hira mak ita simu iha fulan 12 liu ba?</t>
  </si>
  <si>
    <t>H14.64</t>
  </si>
  <si>
    <t>IF gifts/remittances from people outside the household/contributions to traditional practices:</t>
  </si>
  <si>
    <t>Presenti / osan haruka husi liur / pratika tradisional</t>
  </si>
  <si>
    <t>ME5.70</t>
  </si>
  <si>
    <t>From whom was this received?</t>
  </si>
  <si>
    <t>Husi se ita hetan ida ne'e?</t>
  </si>
  <si>
    <t>H14.50</t>
  </si>
  <si>
    <t>MC12.85.a</t>
  </si>
  <si>
    <t>MC12.85.b</t>
  </si>
  <si>
    <t>MC12.85.c</t>
  </si>
  <si>
    <t>MC12.85.d</t>
  </si>
  <si>
    <t>MC12.85.e</t>
  </si>
  <si>
    <t>MC12.85.f</t>
  </si>
  <si>
    <t>MC12.85.g</t>
  </si>
  <si>
    <t>MC12.85.h</t>
  </si>
  <si>
    <t>ME5.70x</t>
  </si>
  <si>
    <t>ME5.71</t>
  </si>
  <si>
    <t>In total, how much was received in the last 12 months?</t>
  </si>
  <si>
    <t>Iha total, osan hira mak ita simu iha fulan 12 liu ba?</t>
  </si>
  <si>
    <t>If don't know, try to break down into amount of each payment.</t>
  </si>
  <si>
    <t>H14.54</t>
  </si>
  <si>
    <t>IF earning money by working for self or household in another way:</t>
  </si>
  <si>
    <t>Hetan osan husi servisu seluk ba an rasik ka uma kain rasik</t>
  </si>
  <si>
    <t>ME5.80</t>
  </si>
  <si>
    <t>From what source is this income?</t>
  </si>
  <si>
    <t>Fonte osan ne'e husi nebe?</t>
  </si>
  <si>
    <t>This will mostly be self-employed service work</t>
  </si>
  <si>
    <t>MC12.90.a</t>
  </si>
  <si>
    <t>MC12.90.b</t>
  </si>
  <si>
    <t>MC12.90.c</t>
  </si>
  <si>
    <t>MC12.90.d</t>
  </si>
  <si>
    <t>MC12.90.e</t>
  </si>
  <si>
    <t>MC12.90.f</t>
  </si>
  <si>
    <t>MC12.90.g</t>
  </si>
  <si>
    <t>MC12.90.h</t>
  </si>
  <si>
    <t>MC12.90.i</t>
  </si>
  <si>
    <t>MC12.90.j</t>
  </si>
  <si>
    <t>ME5.80x</t>
  </si>
  <si>
    <t>Specify other source of income</t>
  </si>
  <si>
    <t>Spesifika fonte osan seluk</t>
  </si>
  <si>
    <t>ME5.81</t>
  </si>
  <si>
    <t>IF earning money for project work (day-labourer):</t>
  </si>
  <si>
    <t>Hetan osan husi servisu proyek</t>
  </si>
  <si>
    <t>ME6.01</t>
  </si>
  <si>
    <t>How many projects did members of your household work on for money in the last 12 months?</t>
  </si>
  <si>
    <t>Projetu hira mak ita nia uma kain ba serbisu no hetan osan iha fulan 12 nia laran?</t>
  </si>
  <si>
    <t>For EACH project:</t>
  </si>
  <si>
    <t>ME6.02</t>
  </si>
  <si>
    <t>What was the project building or repairing?</t>
  </si>
  <si>
    <t>Projetu ne'e hari'i ou hadia saida?</t>
  </si>
  <si>
    <t>H14.5</t>
  </si>
  <si>
    <t>MC12.41.a</t>
  </si>
  <si>
    <t>MC12.41.b</t>
  </si>
  <si>
    <t>MC12.41.c</t>
  </si>
  <si>
    <t>MC12.41.d</t>
  </si>
  <si>
    <t>MC12.41.e</t>
  </si>
  <si>
    <t>MC12.41.f</t>
  </si>
  <si>
    <t>MC12.41.g</t>
  </si>
  <si>
    <t>MC12.41.h</t>
  </si>
  <si>
    <t>ME6.04</t>
  </si>
  <si>
    <t>MC12.41.i</t>
  </si>
  <si>
    <t>MC12.41.j</t>
  </si>
  <si>
    <t>MC12.41.k</t>
  </si>
  <si>
    <t>MC12.41.l</t>
  </si>
  <si>
    <t>MC12.41.m</t>
  </si>
  <si>
    <t>MC12.41.n</t>
  </si>
  <si>
    <t>ME6.02x</t>
  </si>
  <si>
    <t>Specify other project</t>
  </si>
  <si>
    <t>Spesifika projetu seluk</t>
  </si>
  <si>
    <t>ME6.03</t>
  </si>
  <si>
    <t>Was the project a private, shared or public facility?</t>
  </si>
  <si>
    <t>Projetu ida ne'e fasilidade privadu, sosi hamutuk ka públiku ka?</t>
  </si>
  <si>
    <t>H14.4</t>
  </si>
  <si>
    <t>MC12.43.a</t>
  </si>
  <si>
    <t>MC12.43.b</t>
  </si>
  <si>
    <t>MC12.43.c</t>
  </si>
  <si>
    <t>Where was the work conducted - in this aldeia, in another aldeia in this suku, or in another suku?</t>
  </si>
  <si>
    <t>Servisu ne'be halao - iha aldeia ida nee, iha aldeia selu iha suku ida ne'e ka iha suku seluk?</t>
  </si>
  <si>
    <t>H14.7</t>
  </si>
  <si>
    <t>H4.22.a</t>
  </si>
  <si>
    <t>H4.22.b</t>
  </si>
  <si>
    <t>H4.22.c</t>
  </si>
  <si>
    <t>H4.22.d</t>
  </si>
  <si>
    <t>H4.22.e</t>
  </si>
  <si>
    <t>H4.22.f</t>
  </si>
  <si>
    <t>H4.22.g</t>
  </si>
  <si>
    <t>MC12.44.a</t>
  </si>
  <si>
    <t>ME6.05</t>
  </si>
  <si>
    <t>Who funded the project?</t>
  </si>
  <si>
    <t>Se'e mak fo fundus ba projetu ne'e?</t>
  </si>
  <si>
    <t>H14.6</t>
  </si>
  <si>
    <t>MC12.45.a</t>
  </si>
  <si>
    <t>MC12.45.b</t>
  </si>
  <si>
    <t>MC12.45.c</t>
  </si>
  <si>
    <t>MC12.45.d</t>
  </si>
  <si>
    <t>MC12.45.e</t>
  </si>
  <si>
    <t>MC12.45.f</t>
  </si>
  <si>
    <t>MC12.45.g</t>
  </si>
  <si>
    <t>ME6.05x</t>
  </si>
  <si>
    <t>Specify other funding body</t>
  </si>
  <si>
    <t>Spesifika se mak fo suporta</t>
  </si>
  <si>
    <t>ME6.06</t>
  </si>
  <si>
    <t>What was the payment for this work?</t>
  </si>
  <si>
    <t>Ba serbisu ne'e, ita hetan osan hira?</t>
  </si>
  <si>
    <t>ME6.07</t>
  </si>
  <si>
    <t>ME6.08</t>
  </si>
  <si>
    <t>ME6.08x</t>
  </si>
  <si>
    <t>ME6.09</t>
  </si>
  <si>
    <t>In the last 12 months, how many {period}s were worked on this project?</t>
  </si>
  <si>
    <t>Iha fulan 12 liu ba, halao serbisu ba projetu ne'e ba {periodu tempo} hira?</t>
  </si>
  <si>
    <t>If don't know, break down into months, weeks and / or days</t>
  </si>
  <si>
    <t>ME6.10</t>
  </si>
  <si>
    <t>ME6.11</t>
  </si>
  <si>
    <t>Did your household receive payment for this work in any other way, such as receiving food or animals?</t>
  </si>
  <si>
    <t>Ita nia uma-kain hetan selu ba serbisu ne'e, selu bele liu husi hahan ou animal ruma?</t>
  </si>
  <si>
    <t>P4.16</t>
  </si>
  <si>
    <t>ME6.12</t>
  </si>
  <si>
    <t>What is the value of the goods received?</t>
  </si>
  <si>
    <t>Total ba folin ka sasan nebe ita simu?</t>
  </si>
  <si>
    <t>P4.17</t>
  </si>
  <si>
    <t>ME6.13</t>
  </si>
  <si>
    <t>Were any members of your household involved in the planning or organising of the project?</t>
  </si>
  <si>
    <t>Balun iha ita nia uma-kain nebe mak tuir halo planu ou organiza projeitu ne'e?</t>
  </si>
  <si>
    <t>Note for training</t>
  </si>
  <si>
    <t>Trang (26 May)</t>
  </si>
  <si>
    <t>F.01</t>
  </si>
  <si>
    <t>In the last 12 months, have you been involved in a community construction project in this aldeia without any monetary payment?</t>
  </si>
  <si>
    <t>Iha fulan 12 liu ba, ita boot partisipa ona iha serbisu konstrusaun iha Aldeia ida nee, nebe mak la involve simu osan?</t>
  </si>
  <si>
    <t>F.02</t>
  </si>
  <si>
    <t>How many projects have you been involved in without any monetary payment in the last 12 months?</t>
  </si>
  <si>
    <t xml:space="preserve">Projetu hira mak ita boot involve ona maibe la simu osan iha fulan 12 liu ba? </t>
  </si>
  <si>
    <t>Household members list</t>
  </si>
  <si>
    <t>F.03</t>
  </si>
  <si>
    <t>Category - choose all but up to 3 projects</t>
  </si>
  <si>
    <t>Saida mak projetu ne'e hari'i ka hadi'a?</t>
  </si>
  <si>
    <t>Enumerators don't read options; if interviewees said don't know --&gt; go back to F.02 to reduce number of project [Name] involved</t>
  </si>
  <si>
    <t>School</t>
  </si>
  <si>
    <t>Enumerators select up to 3 projects</t>
  </si>
  <si>
    <t>Health centre</t>
  </si>
  <si>
    <t>Church or other religious building</t>
  </si>
  <si>
    <t>Sacred / cultural house</t>
  </si>
  <si>
    <t>Private house or other building</t>
  </si>
  <si>
    <t>Uma privadu ka edificiu seluk</t>
  </si>
  <si>
    <t>Market space</t>
  </si>
  <si>
    <t>Basar fatin</t>
  </si>
  <si>
    <t>Electricity supply / install solar panels</t>
  </si>
  <si>
    <t>Road</t>
  </si>
  <si>
    <t>Bridge</t>
  </si>
  <si>
    <t>Canal, drainage or irrigation system</t>
  </si>
  <si>
    <t>Valeta, sistema irrigasaun ka drainajen</t>
  </si>
  <si>
    <t>Water supply - well, pipe, tap etc.</t>
  </si>
  <si>
    <t>Sistema bee - posu, kanu, torneiru, etc.</t>
  </si>
  <si>
    <t>Toilet</t>
  </si>
  <si>
    <t>Sintina</t>
  </si>
  <si>
    <t>Community hall or office</t>
  </si>
  <si>
    <t>Sede ka salaun komunitariu nian</t>
  </si>
  <si>
    <t>Oval or sporting facility</t>
  </si>
  <si>
    <t>F.03x</t>
  </si>
  <si>
    <t xml:space="preserve">Specify other </t>
  </si>
  <si>
    <t>Seluk, Favor Spesifika</t>
  </si>
  <si>
    <t>Repeat for each selected project - Maximum 3 projects</t>
  </si>
  <si>
    <t>Add: involvement in planning</t>
  </si>
  <si>
    <t>F.04</t>
  </si>
  <si>
    <t>How were you involved in [Selected Project]?</t>
  </si>
  <si>
    <t>Ita boot nia envolvimentu iha projetu ne'e oinsá?</t>
  </si>
  <si>
    <t>Planning or organising the project</t>
  </si>
  <si>
    <t>Halo planu ou organiza projeitu ne'e</t>
  </si>
  <si>
    <t>Providing advice or guidance</t>
  </si>
  <si>
    <t>Fo konselhu</t>
  </si>
  <si>
    <t>Providing goods, tools or materials</t>
  </si>
  <si>
    <t>Fó sasán, ekipamentu ka materiál</t>
  </si>
  <si>
    <t>Providing money</t>
  </si>
  <si>
    <t>Fó osan</t>
  </si>
  <si>
    <t>Give the land</t>
  </si>
  <si>
    <t>Fó rai</t>
  </si>
  <si>
    <t>Physical labour</t>
  </si>
  <si>
    <t>Halo serbisu</t>
  </si>
  <si>
    <t>F.04x</t>
  </si>
  <si>
    <t>Seluk, favor spesifica</t>
  </si>
  <si>
    <t>F.05</t>
  </si>
  <si>
    <t>Who use this facility?</t>
  </si>
  <si>
    <t>Sé mak uza fasilidade ne'e?</t>
  </si>
  <si>
    <t>Enumerators probe if needed</t>
  </si>
  <si>
    <t>Privately used</t>
  </si>
  <si>
    <t>Ema privadu mak uza</t>
  </si>
  <si>
    <t>Used by some  people / households</t>
  </si>
  <si>
    <t>Ema balu ka uma-kain balu mak uza</t>
  </si>
  <si>
    <t>Used by public servants, doctors, nurses</t>
  </si>
  <si>
    <t>Funsionáriu sira, doutór sira, enfermeira sira mak uza</t>
  </si>
  <si>
    <t>Community / public</t>
  </si>
  <si>
    <t>Komunidade / públiku</t>
  </si>
  <si>
    <t>F.06</t>
  </si>
  <si>
    <t>Sé mak selu projetu ne'e?</t>
  </si>
  <si>
    <t>Government or government ministries</t>
  </si>
  <si>
    <t>Governu ka ministériu sira governu nian</t>
  </si>
  <si>
    <t>Cooperative</t>
  </si>
  <si>
    <t>Kooperativa</t>
  </si>
  <si>
    <t>Development agency or Aid Program (USAID, AusAID, etc.)</t>
  </si>
  <si>
    <t>Ajénsia dezenvolvimentu (USAID, AusAID, no sst)</t>
  </si>
  <si>
    <t>NGO</t>
  </si>
  <si>
    <t>ONG</t>
  </si>
  <si>
    <t>Private company</t>
  </si>
  <si>
    <t>Kompanhia privadu</t>
  </si>
  <si>
    <t>Private individual</t>
  </si>
  <si>
    <t>Individu privadu</t>
  </si>
  <si>
    <t>F.06x</t>
  </si>
  <si>
    <t>Espesifika sira seluk tan ne'ebé selu projetu ne'e</t>
  </si>
  <si>
    <t>F.07</t>
  </si>
  <si>
    <t>Was any monetary payment promised for this work but not received?</t>
  </si>
  <si>
    <t>Serbisu ne'e promete atu selu ho osan, maibe to'o ikus osan ne'e la simu?</t>
  </si>
  <si>
    <t>F.08</t>
  </si>
  <si>
    <t>Ita nia uma-kain hetan selu ba servisu ne'e ho buat seluk hanesan hahan ou animal?</t>
  </si>
  <si>
    <t>F.08x</t>
  </si>
  <si>
    <t>Sasan nebe simu ne'e, nia folin hira?</t>
  </si>
  <si>
    <t>To what extent do people in this aldeia help with community work - everyone, some, few, none: paid and unpaid</t>
  </si>
  <si>
    <t>F.09</t>
  </si>
  <si>
    <t>To what extent do people in this aldeia participate in community construction project if it is unpaid - everyone, some, few, none?</t>
  </si>
  <si>
    <t>Partisipasaun oinsá husi ema sira iha aldeia ne'e ba projetu konstrusaun komunidade nian ne'ebé la involve simu osan? Hotu-hotu, balu, uitoan</t>
  </si>
  <si>
    <t>Everyone</t>
  </si>
  <si>
    <t>Ema hotu-hotu</t>
  </si>
  <si>
    <t>Some</t>
  </si>
  <si>
    <t>Ema balu de'it</t>
  </si>
  <si>
    <t>Few</t>
  </si>
  <si>
    <t>Ema uitoan de'it</t>
  </si>
  <si>
    <t>None</t>
  </si>
  <si>
    <t>Laiha ema ida partisipa</t>
  </si>
  <si>
    <t>No such work</t>
  </si>
  <si>
    <t>Laiha servisu hanesan nee</t>
  </si>
  <si>
    <t>F.10</t>
  </si>
  <si>
    <t>Category -choose one</t>
  </si>
  <si>
    <t>To what extent do people in this aldeia participate in community construction project if it is paid- everyone, some, few, none?</t>
  </si>
  <si>
    <t>Partisipasaun oinsá husi ema sira iha aldeia ne'e ba projetu konstrusaun komunidade nian ne'ebé involve simu osan? Hotu-hotu, balu, uitoan</t>
  </si>
  <si>
    <t>Read options</t>
  </si>
  <si>
    <t>F.11</t>
  </si>
  <si>
    <t>In the past 12 months, have you attended any end of harvest celebrations in this suku?</t>
  </si>
  <si>
    <t>Iha fulan 12 liu ba Ita atende selebrasaun ruma kona-ba ramata koileta iha suku ida nee?</t>
  </si>
  <si>
    <t>F.12</t>
  </si>
  <si>
    <t>In the past 12 months, have you attended any traditional practice events in this suku?</t>
  </si>
  <si>
    <t xml:space="preserve">Iha fulan 12 liu ba, ita tuir seremonia tradisional iha suku ne'e? </t>
  </si>
  <si>
    <t>F.13</t>
  </si>
  <si>
    <t>In the past 12 months, have you attended any religious festivals in this suku?</t>
  </si>
  <si>
    <t>Iha fulan 12 liu ba, ita tuir ka partisipa iha selebrasaun relijiaun nian nebe halo iha suku ne'e?</t>
  </si>
  <si>
    <t>Relevant condition</t>
  </si>
  <si>
    <t>Only ask if answer yes to at least one of F.11, F.12 and/or F.13</t>
  </si>
  <si>
    <t>F.14a</t>
  </si>
  <si>
    <t>Did you or your household members contribute money, food, animals to any of the three events mentioned?</t>
  </si>
  <si>
    <t>Ita ka Ita-nia membru uma-kain balu fó kontribuisaun osan, hahán ka animál ba eventu tolu ne'ebé temi iha leten?</t>
  </si>
  <si>
    <t>Yes, contributed to all three events</t>
  </si>
  <si>
    <t>Sin, kontribui ba eventu tolu ne'e hotu</t>
  </si>
  <si>
    <t>Yes, contributed to two events</t>
  </si>
  <si>
    <t>Sin, kontribui ba eventu rua</t>
  </si>
  <si>
    <t>Yes, contributed to one event</t>
  </si>
  <si>
    <t>Sin, kontribui ba eventu ida</t>
  </si>
  <si>
    <t>F.14b</t>
  </si>
  <si>
    <t>Did you or your household members help to organise any of the three event mentioned?</t>
  </si>
  <si>
    <t>Ita ka Ita-nia membru uma-kain ajuda organiza eventu tolu ne'e hanesan temi iha leten?</t>
  </si>
  <si>
    <t>End condition/Relevant</t>
  </si>
  <si>
    <t>F.15</t>
  </si>
  <si>
    <t>In the last 3 years, have you submitted or helped others to submit a proposal or request for assistance to the government?</t>
  </si>
  <si>
    <t>Iha tinan 3 liu ba, ita hatama proposta ka ajuda ema seluk hatama proposta ba governu?</t>
  </si>
  <si>
    <t>Check variation. How often does this happen?</t>
  </si>
  <si>
    <t>Preferensi ba Projeitu Dezenvolvimentu Local</t>
  </si>
  <si>
    <t>F16</t>
  </si>
  <si>
    <t>The government funds a variety of projects that benefit all of the people. In your opinion, what is the one area that is most needed by people of this suco? [Enumerator read list]</t>
  </si>
  <si>
    <t>Guvernu aloka fundus ba projetus oi-oin nebe fo benefisiu ba ema hotu-hotu. Tuir ita boot nia hanoin, area saida mak ema iha suku ida nee presiza liu?</t>
  </si>
  <si>
    <t>Don't read</t>
  </si>
  <si>
    <t>Edukasaun</t>
  </si>
  <si>
    <t xml:space="preserve">Health </t>
  </si>
  <si>
    <t>Saude</t>
  </si>
  <si>
    <t>Estradas no transporte</t>
  </si>
  <si>
    <t>Agriculture and fisheries</t>
  </si>
  <si>
    <t>Agrikultura no peskas</t>
  </si>
  <si>
    <t>Agricultural irrigation</t>
  </si>
  <si>
    <t>Irrigasaun agrikultura nian</t>
  </si>
  <si>
    <t>Water and sanitation</t>
  </si>
  <si>
    <t>Be'e no saniamentu</t>
  </si>
  <si>
    <t>Electricity</t>
  </si>
  <si>
    <t>Eletrisidade</t>
  </si>
  <si>
    <t>Community buildings or markets</t>
  </si>
  <si>
    <t>Edifisiu komunidade ou merkadu</t>
  </si>
  <si>
    <t>F.16.a</t>
  </si>
  <si>
    <t>What is the most important thing the government can do to improve education in this suco?</t>
  </si>
  <si>
    <t>Saida mak importante liu governu bele halo atu hadia edukasaun iha Suco nee?</t>
  </si>
  <si>
    <t>Build and staff new school</t>
  </si>
  <si>
    <t>Hari'i eskola foun no tau profesores iha ne'ebá</t>
  </si>
  <si>
    <t>Repair existing school building/classrooms</t>
  </si>
  <si>
    <t>Hadia edifisiu eskola/ aulas nebee oras ne'e iha</t>
  </si>
  <si>
    <t>Build more classrooms for existing school</t>
  </si>
  <si>
    <t>Aumenta sala ba eskola sira nebee oras ne'e iha</t>
  </si>
  <si>
    <t>Provide more school equipment - desks, chairs</t>
  </si>
  <si>
    <t>Tau tan ekipamentu eskola nian - meza, kadeira</t>
  </si>
  <si>
    <t>Provide schoolbooks and educational resources</t>
  </si>
  <si>
    <t>Tau livru eskola nian no rekursu edukasaun nian</t>
  </si>
  <si>
    <t>Connect/provide electricity for school</t>
  </si>
  <si>
    <t>Dada eletrisidade ba eskola</t>
  </si>
  <si>
    <t>Build kitchen for school</t>
  </si>
  <si>
    <t>Hari'i dapur iha eskola</t>
  </si>
  <si>
    <t>Build toilets for school</t>
  </si>
  <si>
    <t>Hari'i sintina iha eskola</t>
  </si>
  <si>
    <t>Hire more teachers for school</t>
  </si>
  <si>
    <t>Kontrata tan profesór sira iha eskola</t>
  </si>
  <si>
    <t>Provide extra training for teachers</t>
  </si>
  <si>
    <t>Oferese treinamentu ba profesór sira</t>
  </si>
  <si>
    <t>Others</t>
  </si>
  <si>
    <t>Seluk tan</t>
  </si>
  <si>
    <t>F.16.ax</t>
  </si>
  <si>
    <t>Please specify other</t>
  </si>
  <si>
    <t>Seluk, favór espesifika</t>
  </si>
  <si>
    <t>F.16.b</t>
  </si>
  <si>
    <t>What is the most important thing the government can do to improve health care in this suco</t>
  </si>
  <si>
    <t>Saida mak importante liu atu governu bele halo atu hadia saude iha Suco nee?</t>
  </si>
  <si>
    <t>Increase SISCA presence</t>
  </si>
  <si>
    <t>Aumente prezensa SISCA</t>
  </si>
  <si>
    <t>Build new health centres / posts / hospitals</t>
  </si>
  <si>
    <t>Hari'I Sentru/postu saúde/ospitál</t>
  </si>
  <si>
    <t>Repair existing health centres / posts</t>
  </si>
  <si>
    <t>Hadia sentru/postu saúde nebee oras ne'e iha</t>
  </si>
  <si>
    <t>Invest in equipment for health centres</t>
  </si>
  <si>
    <t>Investe ekipamentu ba sentru saúde</t>
  </si>
  <si>
    <t xml:space="preserve">Increase range and availability of medicines </t>
  </si>
  <si>
    <t>Aumenta tan ai-moruk halo barak no disponibilidade</t>
  </si>
  <si>
    <t>Build / renovate water systems for health centre / post</t>
  </si>
  <si>
    <t>Hari'i/halo renovasaun ba sistema be'e mos ba sentru/postu saúde</t>
  </si>
  <si>
    <t>Connect / provide electricity for health centre / post</t>
  </si>
  <si>
    <t>Tau eletrisidade ba sentru/postu saúde</t>
  </si>
  <si>
    <t>Increase number of nurses at health centre / post</t>
  </si>
  <si>
    <t>Aumenta enfermeira iha postu/sentru saude</t>
  </si>
  <si>
    <t>Ensure staff attendance</t>
  </si>
  <si>
    <t>Haree funsionáriu sira atu atende beibeik</t>
  </si>
  <si>
    <t>Train staff to become more highly qualified</t>
  </si>
  <si>
    <t>Treinu funsionáriu sira atu hasa'e liu tan sira nia kualidade</t>
  </si>
  <si>
    <t>Increase number of midwives</t>
  </si>
  <si>
    <t>Aumenta tan parteira sira</t>
  </si>
  <si>
    <t>Provide more civic education on health</t>
  </si>
  <si>
    <t>Aumenta tan edukasaun sívika kona-ba saúde</t>
  </si>
  <si>
    <t>Provide free bednets</t>
  </si>
  <si>
    <t>Fó muskuteiru gratis</t>
  </si>
  <si>
    <t>Selluk, favór espesifika</t>
  </si>
  <si>
    <t>F.16bx</t>
  </si>
  <si>
    <t>Seluk, Halo favor espesifika</t>
  </si>
  <si>
    <t>F.16c</t>
  </si>
  <si>
    <t>What is the most important thing the government can do to improve transport within and to and from this suco?</t>
  </si>
  <si>
    <t>Saida mak importante liu governu bele halo atu hadi'a transporte iha suku laran no transporte mai suku ne'e?</t>
  </si>
  <si>
    <t>Repair existing / build new inter-aldeia roads / paths</t>
  </si>
  <si>
    <t>Hadia dalan nebe iha/loke dalan foun entre aldeias</t>
  </si>
  <si>
    <t>Repair existing / build new inter-suco roads</t>
  </si>
  <si>
    <t>Hadia dalan nebe iha/loke dalan foun entre sucos</t>
  </si>
  <si>
    <t>Repair existing / build new roads to district market</t>
  </si>
  <si>
    <t>Hadia dalan nebe iha/loke dalan foun ba merkadu iha distritu</t>
  </si>
  <si>
    <t>Repair existing / build new roads to district center</t>
  </si>
  <si>
    <t>Hadia dalan nebe iha/loke dalan foun ba sentru distritu</t>
  </si>
  <si>
    <t>Repair existing / build new roads to district health clinics</t>
  </si>
  <si>
    <t>Hadia dalan nebe iha/loke dalan foun ba klinika saude iha distritu</t>
  </si>
  <si>
    <t>Repair existing / build new bridges and jetties</t>
  </si>
  <si>
    <t>Hadia ponte ho ponte-kais sira ne'ebé iha/hari'i foun</t>
  </si>
  <si>
    <t>Repair existing / install new roadside drainage</t>
  </si>
  <si>
    <t>Hadia valeta sira ne'ebé iha/hari'i valeta foun</t>
  </si>
  <si>
    <t>Build roadside drainage</t>
  </si>
  <si>
    <t>Halo valeta</t>
  </si>
  <si>
    <t>Provide public transport</t>
  </si>
  <si>
    <t>Fornese transporte publiku</t>
  </si>
  <si>
    <t>Subsidizing fares on public transportation</t>
  </si>
  <si>
    <t>Fo subsidiu ba transportasuan publiku</t>
  </si>
  <si>
    <t>F.16cx</t>
  </si>
  <si>
    <t>F16d</t>
  </si>
  <si>
    <t>What is the most important thing the government can do to improve water and sanitation for people in this suco?</t>
  </si>
  <si>
    <t>Saida mak importante liu governu bele halo atu hadi'a bee no saniamentu ba komunidade iha suku ida ne'e?</t>
  </si>
  <si>
    <t>Set up water pipeline</t>
  </si>
  <si>
    <t>Tau kanalizasaun bee nian</t>
  </si>
  <si>
    <t>Dig a well / borehole</t>
  </si>
  <si>
    <t>Ke'e be posu /bor</t>
  </si>
  <si>
    <t>Public tap or handpump</t>
  </si>
  <si>
    <t>Torneira públiku ka bee-bomba</t>
  </si>
  <si>
    <t>Supply motorised pump (solar or generator)</t>
  </si>
  <si>
    <t>Fornese bomba motorizada (solar sel ou jerador)</t>
  </si>
  <si>
    <t>Repair existing water facilities</t>
  </si>
  <si>
    <t>Hadia fasilidade be nebe mak iha</t>
  </si>
  <si>
    <t>Increase the amount / availability of drinking water</t>
  </si>
  <si>
    <t>Aumenta be hemu halo barak</t>
  </si>
  <si>
    <t>Improve quality of drinking water</t>
  </si>
  <si>
    <t>Hasa'e kualidade bee hemu nian</t>
  </si>
  <si>
    <t>Reduce the price of water</t>
  </si>
  <si>
    <t>Hamenus presu be nian</t>
  </si>
  <si>
    <t>Provide household water treatment chemicals</t>
  </si>
  <si>
    <t>Oferese kímiku trata bee nian ba uma-kain sira</t>
  </si>
  <si>
    <t>Build more public toilets</t>
  </si>
  <si>
    <t>Harii tan sintina públiku nian</t>
  </si>
  <si>
    <t>Build free private toilets for households</t>
  </si>
  <si>
    <t>Monta sintina privadu ba umakain</t>
  </si>
  <si>
    <t>Carry out awareness raising activities to raise awareness on handwashing</t>
  </si>
  <si>
    <t>Halao atividade sensibilijasaun konaba fase liman</t>
  </si>
  <si>
    <t>Carry out awareness raising activities to reduce incidence of open defecation</t>
  </si>
  <si>
    <t>Halao campainha atu hamenus ema usa sintina iha liur no ai laran</t>
  </si>
  <si>
    <t>Provide free soap to school toilets/public toilets</t>
  </si>
  <si>
    <t>Fornese sabaun gratuita ba sintina escola nian/sintina publiku</t>
  </si>
  <si>
    <t>F.16dx</t>
  </si>
  <si>
    <t>F.16e</t>
  </si>
  <si>
    <t>What is the most important thing the government can do to improve the supply of electricity for people living in this suco?</t>
  </si>
  <si>
    <t>Saida mak importante liu governu bele halo atu hadi'a fornesimentu eletrisidade ba komunidade ne'ebé hela iha suku ne'e?</t>
  </si>
  <si>
    <t>Provide a generator</t>
  </si>
  <si>
    <t>Fornese jerador</t>
  </si>
  <si>
    <t>Provide solar panels</t>
  </si>
  <si>
    <t>Fornese solar painel</t>
  </si>
  <si>
    <t>Provide new electricity supply to this aldeia</t>
  </si>
  <si>
    <t>Fornese ligasaun eltrisidade foun ba aldeia ida nee</t>
  </si>
  <si>
    <t>Extend electricity supply to cover more households</t>
  </si>
  <si>
    <t>Aumenta fornesimentu eletrisidade atu kobre uma kain barak liu tan</t>
  </si>
  <si>
    <t>Repair existing electricity infrastructure</t>
  </si>
  <si>
    <t>Hadia infraestrutura eletrisidade nebee oras ne'e iha</t>
  </si>
  <si>
    <t xml:space="preserve">Connect electricity to electricity posts </t>
  </si>
  <si>
    <t>Liga eletrisidade ba poste eletrisidade</t>
  </si>
  <si>
    <t>Establish community solar panel system</t>
  </si>
  <si>
    <t>Hari'i Sistema painel solar komunidade</t>
  </si>
  <si>
    <t>Reduce the price of electricity</t>
  </si>
  <si>
    <t>Hamenus presu eletrisidade</t>
  </si>
  <si>
    <t>Seluk</t>
  </si>
  <si>
    <t>F.16ex</t>
  </si>
  <si>
    <t>F.16f</t>
  </si>
  <si>
    <t>What is the most important thing the government can do to improve agriculture and fisheries sector for people living in this suco?</t>
  </si>
  <si>
    <t>Saida mak importante liu governu bele halo atu hadia agrikultura ho peskas ba komunidade iha Suco nee?</t>
  </si>
  <si>
    <t>Build community storage house</t>
  </si>
  <si>
    <t>Hari'i armazem ba komunidade</t>
  </si>
  <si>
    <t>Buy new tractor</t>
  </si>
  <si>
    <t>Sosa trator foun</t>
  </si>
  <si>
    <t>Free agricultural extension services</t>
  </si>
  <si>
    <t>Servisu gratuito ba estensaun agrikultura nian</t>
  </si>
  <si>
    <t>Build roads to agriculture field</t>
  </si>
  <si>
    <t>Hari'i dalan ba area agrikultura nian</t>
  </si>
  <si>
    <t>Build landing center (explaination: spots along the coast, where fishers land their fish and sell it to local traders)</t>
  </si>
  <si>
    <t>Hari'i sentru faan (esplikasaun: fatin iha tasi ibun, peskador sira rai sira nia ikan ou faan ba komersiante lokal)</t>
  </si>
  <si>
    <t>Build fisheries and agriculture processing facilities</t>
  </si>
  <si>
    <t>Hari'i fasilidade hodi prosesa peskas no agrikultura</t>
  </si>
  <si>
    <t>Invest in fishing boats for whole suku</t>
  </si>
  <si>
    <t>Investe bero peskas ba suku tomak</t>
  </si>
  <si>
    <t>La Hatene</t>
  </si>
  <si>
    <t>F.16fx</t>
  </si>
  <si>
    <t>F.16g</t>
  </si>
  <si>
    <t>What is the most important thing the government can do to improve agricultural irrigation for people living in this suco?</t>
  </si>
  <si>
    <t>Saida mak importante liu governu bele halo atu hadia irigasaun agrikultura ba komunidade iha Suco ida nee?</t>
  </si>
  <si>
    <t>Build check dams to prevent flood</t>
  </si>
  <si>
    <t>Hari'I barajem hodi prevene inundasaun</t>
  </si>
  <si>
    <t xml:space="preserve">Build irrigation canals </t>
  </si>
  <si>
    <t>Hari'i kanal irigasaun</t>
  </si>
  <si>
    <t>F.16gx</t>
  </si>
  <si>
    <t>F.16h</t>
  </si>
  <si>
    <t>What is the most important thing the government can do to improve situation of community building and market for people living in this suco?</t>
  </si>
  <si>
    <t>Saida mak importante liu governu bele halo atu hadia edifisiu komunidade no merkadu ba komunidade iha Suco nee?</t>
  </si>
  <si>
    <t>Build more community buildings</t>
  </si>
  <si>
    <t>Hari'i edifisiu komunidade barak liu tan</t>
  </si>
  <si>
    <t>Fix damaged community buildings</t>
  </si>
  <si>
    <t>Hadia edifisiu komunidade nebe mak at</t>
  </si>
  <si>
    <t>Build more markets</t>
  </si>
  <si>
    <t>Hari'i merkadu barak liu tan</t>
  </si>
  <si>
    <t>Fix existing damaged market</t>
  </si>
  <si>
    <t>Hadia merkadu nebe mak at</t>
  </si>
  <si>
    <t>F.16hx</t>
  </si>
  <si>
    <t>F.17</t>
  </si>
  <si>
    <t>Suppose that this suku received money to spend on one of the following suku development project, all of equal value, in your opinion, what is the project that your suku need most? [Enumerator read list]</t>
  </si>
  <si>
    <t>Karik suku ida ne'e simu osan atu gasta ba projetu dezenvolvimentu suku ho valor hanesan, tuir ita bot nia hanoin, projetu saida mak ita bot nia suku presija liu?</t>
  </si>
  <si>
    <t>Read option</t>
  </si>
  <si>
    <t>Repair or build new roads, roadside drainage, bridges</t>
  </si>
  <si>
    <t>Hadia ou hari'i dalan foun, drainajen iha dalan ninin, no ponte</t>
  </si>
  <si>
    <t>Gravity-fed water system / wells</t>
  </si>
  <si>
    <t>Sistema torre bee nian</t>
  </si>
  <si>
    <t>Wells and spring protection</t>
  </si>
  <si>
    <t>Protesaun be matan no poso</t>
  </si>
  <si>
    <t>Provide medical equipment and furnitrue for health center and health posts</t>
  </si>
  <si>
    <t>Fornese ekipamentu medikus no mobiliáriu (kadeira, meza, armáriu) ba sentru saude/postu saude</t>
  </si>
  <si>
    <t>Rehabilitation of health clinics (re-painting, roofing, water and sainitation)</t>
  </si>
  <si>
    <t>Rehabilitasaun ba klinika (pinta, kakuluk, be ho saneamentu)</t>
  </si>
  <si>
    <t>Build houses for doctors and teachers</t>
  </si>
  <si>
    <t>Hari'i uma ba doutor no profesór sira</t>
  </si>
  <si>
    <t>Irrigation projects such as check-dams, water-gate, canals</t>
  </si>
  <si>
    <t>Projetu irigasaun hanesan barajem, be dalan, kanal</t>
  </si>
  <si>
    <t>Construction or restoration of childhood centers and kindergartens</t>
  </si>
  <si>
    <t>Konstrusaun ou restaurasaun ba kreze no jardin infantil</t>
  </si>
  <si>
    <t>Build additional classroms and water and sanitation facilities for school</t>
  </si>
  <si>
    <t>Hari'i sala escola no fasilidade be no saneamentu ba escola</t>
  </si>
  <si>
    <t>Provide equipment and furniture for school</t>
  </si>
  <si>
    <t>Fornese ekipamentu no fasilidade ba escola</t>
  </si>
  <si>
    <t>Multi-purpose community halls or children's playground</t>
  </si>
  <si>
    <t>Salaun komunidade ou fatin halimar ba labarik sira</t>
  </si>
  <si>
    <t>Public toilets</t>
  </si>
  <si>
    <t>Sintina publiku</t>
  </si>
  <si>
    <t>Opinions</t>
  </si>
  <si>
    <t>F.18</t>
  </si>
  <si>
    <t>move to projects section</t>
  </si>
  <si>
    <t xml:space="preserve">In your opinion, what is the one project or program that has most addressed the needs of this suku? </t>
  </si>
  <si>
    <t>Iha Ita-nia opiniaun projetu ka programa saida mak responde liu ba nesesidade suku ida ne'e nian?</t>
  </si>
  <si>
    <t>This aldeia has not received any government project/program</t>
  </si>
  <si>
    <t>Aldeia ne'e seidauk simu projetu/programa governu nian ruma</t>
  </si>
  <si>
    <t>Access infrastructure such as roads and bridges</t>
  </si>
  <si>
    <t>Asesu ba infrastrutura hanesan estrada ho ponte sira</t>
  </si>
  <si>
    <t>Better irrigation system for agriculture</t>
  </si>
  <si>
    <t>Irrigasaun ba agrikultura ne'ebé di'ak liu tan</t>
  </si>
  <si>
    <t>Drainage system (sideroad drainages, canals, check dams)</t>
  </si>
  <si>
    <t>Sistema drainajen (valeta, kanál, barrajen)</t>
  </si>
  <si>
    <t xml:space="preserve">Water system </t>
  </si>
  <si>
    <t>Sistema bee nian</t>
  </si>
  <si>
    <t>Health posts, Health clinics; mobile health/midwife program</t>
  </si>
  <si>
    <t>Postu saude, klínika; klínika movel/programa parteira nian</t>
  </si>
  <si>
    <t>Midwife / mobile doctor program</t>
  </si>
  <si>
    <t>Parteira/programa médiku movel nian</t>
  </si>
  <si>
    <t>Local schools</t>
  </si>
  <si>
    <t>Eskola lokál</t>
  </si>
  <si>
    <t>Literacy and Numeracy</t>
  </si>
  <si>
    <t>Literasia no numerasia</t>
  </si>
  <si>
    <t>Market</t>
  </si>
  <si>
    <t>Merkadu</t>
  </si>
  <si>
    <t>Electricity connection</t>
  </si>
  <si>
    <t>Ligasaun ba eletrisidade</t>
  </si>
  <si>
    <t>Public hall</t>
  </si>
  <si>
    <t>Salaun públiku</t>
  </si>
  <si>
    <t>Public library</t>
  </si>
  <si>
    <t>Biblioteka públiku</t>
  </si>
  <si>
    <t>Agriculture and fisheries equipment</t>
  </si>
  <si>
    <t>Ekipamentu agrikultura ho peska</t>
  </si>
  <si>
    <t>F.18x</t>
  </si>
  <si>
    <t>Favór espesifika sira seluk</t>
  </si>
  <si>
    <t>F.19</t>
  </si>
  <si>
    <t xml:space="preserve">When a government project is being considered in the suku, who should be involved in deciding the best type of project for the community: just the xefe suku, just suku council or should the whole community be able to participate in the discussion and decision-making process?  </t>
  </si>
  <si>
    <t>Bainhira konsidera hela projetu governu nian iha suku, se'e mak tenki hola parte hodi desidi tipu projeitu nebe mak diak liu ba komunidade: Xefe Suku deit, Konselhu Suku deit, ema sira nebee projetu afeta deit, ka tenki involve ba ema hotu-hotu iha komunidade nebe interesadu?</t>
  </si>
  <si>
    <t>The distinction with the previous question may be lost. You will have to phrase carefully. People may also say "government" or other national or sub-national agencies. This is OK. We should collect data on preferences for decentralization, both implicitly (through these questions) and explicitly (i.e., directly ask people whether decisions should be made locally or nationally - see the NSP-IE endline questions on this).</t>
  </si>
  <si>
    <t>Just Xefe Suku</t>
  </si>
  <si>
    <t>Xefe Suku deit</t>
  </si>
  <si>
    <t>Just Suku Council</t>
  </si>
  <si>
    <t>Konselhu Suku deit</t>
  </si>
  <si>
    <t>Anyone in the whole community</t>
  </si>
  <si>
    <t>Ema hotu-hotu iha komunidade tomak</t>
  </si>
  <si>
    <t>F.20</t>
  </si>
  <si>
    <t xml:space="preserve">When a government project is being planned in the suku, who should be allowed to see details of the budget and how the money is being spent: just the Xefe Suku, just the Suku Council, or should it be available for anyone in the community who is interested? </t>
  </si>
  <si>
    <t xml:space="preserve">Bainhira planu hela projeitu governu nian ida iha suku, tuir ita nian hanoin- se mak tuir lolos bele hetan aksesu liu kona ba informasaun orsamentu no gastos despeza ba projeitu ida ne'e nian : Xefe Suku deit, Konselhu Suku deit, ema sira nebee projetu afeta deit, ka tenki involve ema hotu-hotu iha komunidade nebee interesadu? </t>
  </si>
  <si>
    <t>Drop this. Answer will be same as previous.</t>
  </si>
  <si>
    <t>F.21</t>
  </si>
  <si>
    <t>check if overlaps</t>
  </si>
  <si>
    <t xml:space="preserve">If the xefe suku receives money for a project in the suku, which do you think that they are most likely to select?: a project that helps the most needy in the suku, a project in the xefe suku's aldeia , a project that benefits all aldeias equally, or a project that benefits the influential people?           
                </t>
  </si>
  <si>
    <t xml:space="preserve">Karik xefe suku simu osan ba projetu ida iha suku, tuir ita nian hanoin- projeitu ida nebe mak xefe suku sei hili liu? (Projeitu ida nebe tulun ema sira nebe presiza liu iha suku, projeitu ida nebe bele halo iha xefe suku nian aldeia, projeitu ida nebe fo benefisiu hanesan ba aldeia hotu-hotu, ka projeitu ida nebe fo benefisiu ba ema sira nebe iha influensia deit?) </t>
  </si>
  <si>
    <t>This is interesting, but pilot to see how it goes.</t>
  </si>
  <si>
    <t>A project that helps the most needy in the suku</t>
  </si>
  <si>
    <t>Projetu ida nebee tulun ema sira nebee presiza liu iha suku</t>
  </si>
  <si>
    <t>A project in the xefe suku's aldeia</t>
  </si>
  <si>
    <t>Projetu ida iha xefe suku nia aldeia</t>
  </si>
  <si>
    <t>A project that benefits all aldeias equally</t>
  </si>
  <si>
    <t>Projetu ida nebee fo benefísiu hanesan ba aldeia hotu-hotu</t>
  </si>
  <si>
    <t>A project that benefits the influential people</t>
  </si>
  <si>
    <t>Projetu ida nebee fo benefísiu ba ema sira nebee iha influénsia deit</t>
  </si>
  <si>
    <t>F.22</t>
  </si>
  <si>
    <t xml:space="preserve">If the suku is provided funds to improve roads, in your opinion is it acceptable if another aldeia receives more of the funds because they have the worst roads, or should all aldeias receive the same amount? </t>
  </si>
  <si>
    <t>Karik suku ne'e simu osan atu hadia estradas, tuir ita nian hanoin bele ka lae se aldeia ida nebe nia  kondisaun estrada at liu mak simu osan projeitu barak liu ka aldeia hotu-hotu simu hanesan?</t>
  </si>
  <si>
    <t>OK, but reword so it is clear.</t>
  </si>
  <si>
    <t>Acceptable for another aldeia to receive more funds</t>
  </si>
  <si>
    <t>Bele simu bainhira aldeia seluk ida simu osan barak liu</t>
  </si>
  <si>
    <t>Not acceptable, all aldeias should receive the same amount</t>
  </si>
  <si>
    <t>La bele simu, aldeia hotu-hotu tenki simu montante hanesan</t>
  </si>
  <si>
    <t>Depends, specify</t>
  </si>
  <si>
    <t>Depende, espesifika</t>
  </si>
  <si>
    <t>Pilot Comment</t>
  </si>
  <si>
    <t>Who are the Influential People?</t>
  </si>
  <si>
    <t>Decision 1: Deciding type of project</t>
  </si>
  <si>
    <t>G1.01</t>
  </si>
  <si>
    <r>
      <t xml:space="preserve">If the government gave money to Suku Council to repair something in this suku, who are the people who will be most involved in deciding </t>
    </r>
    <r>
      <rPr>
        <b/>
        <sz val="11"/>
        <color theme="1"/>
        <rFont val="Calibri"/>
        <family val="2"/>
        <scheme val="minor"/>
      </rPr>
      <t>what</t>
    </r>
    <r>
      <rPr>
        <sz val="11"/>
        <color theme="1"/>
        <rFont val="Calibri"/>
        <family val="2"/>
        <scheme val="minor"/>
      </rPr>
      <t xml:space="preserve"> should be repaired? [select max 3]</t>
    </r>
  </si>
  <si>
    <t xml:space="preserve">Karik governo fo osan ba Konsellu Suku atu hadia buat-ruma iha suku laran, se deit maka envolve liu hodi foti decizaun? </t>
  </si>
  <si>
    <t>Choose category - all</t>
  </si>
  <si>
    <t>Xefe Suku</t>
  </si>
  <si>
    <t>Xefe Aldeia</t>
  </si>
  <si>
    <t xml:space="preserve">Text </t>
  </si>
  <si>
    <t>{enter additional name 1}</t>
  </si>
  <si>
    <t>{hatam naran balun tan 1}</t>
  </si>
  <si>
    <t>{enter additional name 2}</t>
  </si>
  <si>
    <t>{hatam naran balun tan 2}</t>
  </si>
  <si>
    <t>next decision</t>
  </si>
  <si>
    <t>If answers 'whole community' without giving specific names:</t>
  </si>
  <si>
    <t>G1.02</t>
  </si>
  <si>
    <t>Are there any community members in particular who would have an influence in the decision?</t>
  </si>
  <si>
    <t>Iha tan membru komunidade ruma nebe maka iha hotu influencia atu foti decizaun?</t>
  </si>
  <si>
    <t>{hatama tan naran balu 1}</t>
  </si>
  <si>
    <t>{hatama tan naran balu 2}</t>
  </si>
  <si>
    <t>For each of {name 1} and {name 2} if selected:</t>
  </si>
  <si>
    <t>G1.03</t>
  </si>
  <si>
    <t>Category - one</t>
  </si>
  <si>
    <t>Is {name} male or female?</t>
  </si>
  <si>
    <t>(Naran) Mane ka Feto?</t>
  </si>
  <si>
    <t>G1.04</t>
  </si>
  <si>
    <t xml:space="preserve">Read question </t>
  </si>
  <si>
    <t>Category - All</t>
  </si>
  <si>
    <t>What is the position of {name}?</t>
  </si>
  <si>
    <t>(Naran) nia pozisaun saida?</t>
  </si>
  <si>
    <t>Catechist</t>
  </si>
  <si>
    <t>Katekista</t>
  </si>
  <si>
    <t>Priest / nun / bishop</t>
  </si>
  <si>
    <t>Padre / madre</t>
  </si>
  <si>
    <t xml:space="preserve">District adminstrator </t>
  </si>
  <si>
    <t>Administrador distrito</t>
  </si>
  <si>
    <t xml:space="preserve">Sub district adminstrator </t>
  </si>
  <si>
    <t>Administrador sub distrito</t>
  </si>
  <si>
    <t>Suku secretary</t>
  </si>
  <si>
    <t>Sekretari Suku</t>
  </si>
  <si>
    <t>Teacher</t>
  </si>
  <si>
    <t>Mestri/a</t>
  </si>
  <si>
    <t>Doctor / health worker</t>
  </si>
  <si>
    <t>Doutor/a  /  Enfermeiro/a</t>
  </si>
  <si>
    <t>Lia Nain</t>
  </si>
  <si>
    <t>Lia-nain</t>
  </si>
  <si>
    <t>Other traditional elder / leader</t>
  </si>
  <si>
    <t>Katuas ka Lia nain Suku sira</t>
  </si>
  <si>
    <t xml:space="preserve">Police </t>
  </si>
  <si>
    <t>Policia</t>
  </si>
  <si>
    <t xml:space="preserve">Community police </t>
  </si>
  <si>
    <t>Policia Komunitaria</t>
  </si>
  <si>
    <t>Youth leader</t>
  </si>
  <si>
    <t>Xefe Juventude</t>
  </si>
  <si>
    <t>Women's representative</t>
  </si>
  <si>
    <t>Reprezentante feto</t>
  </si>
  <si>
    <t xml:space="preserve">Member of other group or council </t>
  </si>
  <si>
    <t>Membro husi konsellu ka grupo seluk</t>
  </si>
  <si>
    <t>Businessman or woman</t>
  </si>
  <si>
    <t>Emprezariu/a</t>
  </si>
  <si>
    <t>Landowner</t>
  </si>
  <si>
    <t>Rai nain</t>
  </si>
  <si>
    <t>Other position</t>
  </si>
  <si>
    <t>Pozisaun seluk</t>
  </si>
  <si>
    <t>G1.04x</t>
  </si>
  <si>
    <t>Specify other position</t>
  </si>
  <si>
    <t>Specifika tok pozisau seluk tan?</t>
  </si>
  <si>
    <t>G1.05</t>
  </si>
  <si>
    <t>Where does {name} live?; In this aldeia, another aldeia in this suku or another suku?</t>
  </si>
  <si>
    <t>(Naran) hela iha nebe? Iha aldeia ida ne, aldeia seluk iha suku ida ne ka suku seluk?</t>
  </si>
  <si>
    <t>This aldeia</t>
  </si>
  <si>
    <t>Aldeia ida ne</t>
  </si>
  <si>
    <t>Another aldeia in this suku</t>
  </si>
  <si>
    <t>Aldeia seluk husi suku ida ne</t>
  </si>
  <si>
    <t>Another suku in this subdistrict</t>
  </si>
  <si>
    <t>Suku seluk iha sub distrito ida ne</t>
  </si>
  <si>
    <t>Another subdistrict in this district</t>
  </si>
  <si>
    <t>Sub-distrito seluk iha distrito ida ne</t>
  </si>
  <si>
    <t>Another district</t>
  </si>
  <si>
    <t>Distrito Seluk</t>
  </si>
  <si>
    <t>If number of 'people' selected &gt;1:</t>
  </si>
  <si>
    <t>G1.10</t>
  </si>
  <si>
    <t>Now I would like to know how much involvement these people would have in deciding the type of project:</t>
  </si>
  <si>
    <t>Tuir mai hau hakarak hatene ema sira ne nia envolvimentu wainhira foti decizaun ba projektu ruma ne oinsa.</t>
  </si>
  <si>
    <t>For each of the (max) 3 'people' indicated in 1.01/1.02:</t>
  </si>
  <si>
    <t>Present as table: question on rows; radio button options on columns</t>
  </si>
  <si>
    <t>G1.11</t>
  </si>
  <si>
    <t xml:space="preserve">Would {person} have a lot or a little involvement? </t>
  </si>
  <si>
    <t>(Naran) nia envolvimentu makas ka ituan deit?</t>
  </si>
  <si>
    <t>A lot</t>
  </si>
  <si>
    <t>Makas</t>
  </si>
  <si>
    <t>A little</t>
  </si>
  <si>
    <t>Ituan</t>
  </si>
  <si>
    <t xml:space="preserve">Don’t know </t>
  </si>
  <si>
    <t>G1.20</t>
  </si>
  <si>
    <t>When making decisions for the suku, do {person 1}, {person 2} and {person 3} agree with each other always, sometimes or never?</t>
  </si>
  <si>
    <t>Wainhira foti decizaun ruma ba suku ne, (naran 1), (naran 2) no (naran 3) sempre konkorda ba malu ka dala ruma deit ou nunka?</t>
  </si>
  <si>
    <t>Always</t>
  </si>
  <si>
    <t>Sempre</t>
  </si>
  <si>
    <t>Sometimes</t>
  </si>
  <si>
    <t>Dala ruma deit</t>
  </si>
  <si>
    <t>Never</t>
  </si>
  <si>
    <t>Nunka</t>
  </si>
  <si>
    <t>Not applicable</t>
  </si>
  <si>
    <t>La aplika</t>
  </si>
  <si>
    <t>Decision 2: Deciding allocation of labour</t>
  </si>
  <si>
    <t>G2.01</t>
  </si>
  <si>
    <r>
      <t xml:space="preserve">If there is a government project to repair roads in this suku, who are the people who will be most involved in deciding </t>
    </r>
    <r>
      <rPr>
        <b/>
        <sz val="11"/>
        <color theme="1"/>
        <rFont val="Calibri"/>
        <family val="2"/>
        <scheme val="minor"/>
      </rPr>
      <t>who</t>
    </r>
    <r>
      <rPr>
        <sz val="11"/>
        <color theme="1"/>
        <rFont val="Calibri"/>
        <family val="2"/>
        <scheme val="minor"/>
      </rPr>
      <t xml:space="preserve"> works on the roads? [select max 3]</t>
    </r>
  </si>
  <si>
    <t>Se karik iha projektu husi governu atu hadia estrada ruma iha suku ne, se deit maka sei envolve-an liu hodi decide kona ba se maka sei servisu iha projektu estrada ne?</t>
  </si>
  <si>
    <t>{name 1 from G1.01/G1.02}</t>
  </si>
  <si>
    <t>Naran 1 husi G1.01/G1.02)</t>
  </si>
  <si>
    <t>{name 2 from G1.01/G1.02}</t>
  </si>
  <si>
    <t>Naran 2 husi G1.01/G1.02)</t>
  </si>
  <si>
    <t>{enter additional name 3}</t>
  </si>
  <si>
    <t>(Hatama tan naran seluk ruma)</t>
  </si>
  <si>
    <t>If answers 'whole community' without giving specific names, probe with:</t>
  </si>
  <si>
    <t>G2.02</t>
  </si>
  <si>
    <t>Iha membru komunidade ruma nebe maka iha influencia hotu hodi foti decizaun?</t>
  </si>
  <si>
    <t>{additional name 3}</t>
  </si>
  <si>
    <t>Naran seluk ruma</t>
  </si>
  <si>
    <t>If {name 3} indicated:</t>
  </si>
  <si>
    <t>G2.03</t>
  </si>
  <si>
    <t>(Naran) feto ka mane?</t>
  </si>
  <si>
    <t>G2.04</t>
  </si>
  <si>
    <t>What is the position of {name 3}?</t>
  </si>
  <si>
    <t>Padre/Madre</t>
  </si>
  <si>
    <t>G2.04x</t>
  </si>
  <si>
    <t>Especifika tan naran seluk ruma</t>
  </si>
  <si>
    <t>G2.05</t>
  </si>
  <si>
    <t>(naran) hela iha nebe? Iha aldeia ida ne, aldeia seluk iha suku ida ne ka suku seluk?</t>
  </si>
  <si>
    <t>G2.10</t>
  </si>
  <si>
    <t>Now I would like to know how much involvement these people would have in deciding who works on the project:</t>
  </si>
  <si>
    <t>Hau hakarak hatene ema sira tuir mai ne nia envolvimentu hodi foti decizaun kona ba se deit maka atu servisu iha projectu ruma:</t>
  </si>
  <si>
    <t>For each of the (max) 3 'people' indicated in 2.01/2.02:</t>
  </si>
  <si>
    <t>G2.11</t>
  </si>
  <si>
    <t>(Naran) iha envolvimentu ituan ka barak?</t>
  </si>
  <si>
    <t>Barak</t>
  </si>
  <si>
    <t>G2.20</t>
  </si>
  <si>
    <t>When making decisions about who will do the work, do {person 1}, {person 2} and {person 3} agree with each other always, sometimes or never?</t>
  </si>
  <si>
    <t>Wanhira halo desisaun kona ba se mak atu servisu, {naran 1, 2, 3} sempre konkorda ba malu ka dalaruma deit ka nunka?</t>
  </si>
  <si>
    <t>Dalaruma deit</t>
  </si>
  <si>
    <t>Decision 3: Deciding who receives government subsidised rice</t>
  </si>
  <si>
    <t>G3.01</t>
  </si>
  <si>
    <r>
      <t xml:space="preserve">When there is government subsidised rice, petrol or diesel in this suku, who are the people that are most involved in deciding </t>
    </r>
    <r>
      <rPr>
        <b/>
        <sz val="11"/>
        <color theme="1"/>
        <rFont val="Calibri"/>
        <family val="2"/>
        <scheme val="minor"/>
      </rPr>
      <t>who</t>
    </r>
    <r>
      <rPr>
        <sz val="11"/>
        <color theme="1"/>
        <rFont val="Calibri"/>
        <family val="2"/>
        <scheme val="minor"/>
      </rPr>
      <t xml:space="preserve"> receives the rice? [select max 3]</t>
    </r>
  </si>
  <si>
    <t>Wainhira iha ajuda fos ka bezin no Gasoil ruma husi governu ba suku ida ne, se deit maka envolve hodi foti decizaun kona ba se maka atu simu fos?</t>
  </si>
  <si>
    <t>{name 3 from G2.01/G2.02}</t>
  </si>
  <si>
    <t>Naran 3 husi G2.01/G2.02)</t>
  </si>
  <si>
    <t>{enter additional name 4}</t>
  </si>
  <si>
    <t>(Hatama naran seluk tan 4)</t>
  </si>
  <si>
    <t>Suku does not receive rice</t>
  </si>
  <si>
    <t>Suku ne sidauk simu fos</t>
  </si>
  <si>
    <t>G3.02</t>
  </si>
  <si>
    <t>Are there any community members in particular who would have a lot of influence in the decision?</t>
  </si>
  <si>
    <t>Iha membru komunidade ruma tan maka iha influencia makas hodi foti decizaun?</t>
  </si>
  <si>
    <t>{additional name 4}</t>
  </si>
  <si>
    <t>{Aumenta tan naran seluk ruma 4}</t>
  </si>
  <si>
    <t>If {name 4} indicated:</t>
  </si>
  <si>
    <t>G3.03</t>
  </si>
  <si>
    <t>(Naran) mane ka feto?</t>
  </si>
  <si>
    <t>G3.04</t>
  </si>
  <si>
    <t>What is the position of {name 4}?</t>
  </si>
  <si>
    <t>(Naran 4) nia pozisaun saida?</t>
  </si>
  <si>
    <t>G3.04x</t>
  </si>
  <si>
    <t>Especifika pozisaun seluk tan</t>
  </si>
  <si>
    <t>G3.05</t>
  </si>
  <si>
    <t>(naran) hela iha nebe? Iha aldeia ida ne ka aldeia seluk iha suku ida ne ka suku seluk?</t>
  </si>
  <si>
    <t>G3.10</t>
  </si>
  <si>
    <t>Now I would like to know how much involvement these people have in deciding who receives the rice:</t>
  </si>
  <si>
    <t>Tuir mai hau hakarak hatene ema sira nia nia envolvimentu atu decidi se maka simu fos:</t>
  </si>
  <si>
    <t>For each of the (max) 3 'people' indicated in 3.01/3.02:</t>
  </si>
  <si>
    <t>G3.11</t>
  </si>
  <si>
    <t>(Naran) envolve an makas ka ituan?</t>
  </si>
  <si>
    <t>G3.20</t>
  </si>
  <si>
    <t>When making decisions about who receives the rice, do {person 1}, {person 2} and {person 3} agree with each other always, sometimes or never?</t>
  </si>
  <si>
    <t>Wainhira foti desizaun atu fahe fos, (naran 1, 2, 3) sempre konkorda ba malu ka dalaruma deit ka nunka?</t>
  </si>
  <si>
    <t>G3.21</t>
  </si>
  <si>
    <t>How much of the rice goes to those who are the most needy?; all of it, most of it or just some of it?</t>
  </si>
  <si>
    <t>Fos hira maka fo ba ema sira nebe persija liu? Hotu kedas, maioria ka balun deit?</t>
  </si>
  <si>
    <t>All</t>
  </si>
  <si>
    <t>Hotu kedas</t>
  </si>
  <si>
    <t>Most</t>
  </si>
  <si>
    <t>Maioria</t>
  </si>
  <si>
    <t>Balun deit</t>
  </si>
  <si>
    <t>Lae liu</t>
  </si>
  <si>
    <t>Decision 4: Resolving disputes</t>
  </si>
  <si>
    <t>G4.01</t>
  </si>
  <si>
    <t>Who are the people that are most involved in resolving disputes between families in this suku? [select max 3]</t>
  </si>
  <si>
    <t>Se se deit maka envolve an liu hodi resolve problema entre familia iha suku ne? (maximu 3)</t>
  </si>
  <si>
    <t>{naran 1 husi G1.01/G1.02}</t>
  </si>
  <si>
    <t>{naran 2 husi G1.01/G1.02}</t>
  </si>
  <si>
    <t>{naran 3 husi G2.01/G2.02}</t>
  </si>
  <si>
    <t>{name 4 from G3.01/G3.02}</t>
  </si>
  <si>
    <t>{naran 4 husi G3.01/G3.02}</t>
  </si>
  <si>
    <t>{enter additional name 5}</t>
  </si>
  <si>
    <t>{hatama tan naran seluk ruma 5}</t>
  </si>
  <si>
    <t>Suku has not had any disputes</t>
  </si>
  <si>
    <t>Suku sidauk iha problema</t>
  </si>
  <si>
    <t>G4.02</t>
  </si>
  <si>
    <t>Are there any community members in particular who have a lot of involvement in resolving disputes?</t>
  </si>
  <si>
    <t>Iha tan membru komunidade ruma nebe maka envolve an makas hodi rezolve problema?</t>
  </si>
  <si>
    <t>Aumenta naran 4</t>
  </si>
  <si>
    <t>If {name 5} selected:</t>
  </si>
  <si>
    <t>G4.03</t>
  </si>
  <si>
    <t>(naran) mane ka feto?</t>
  </si>
  <si>
    <t>G4.04</t>
  </si>
  <si>
    <t>What is the position of {name 5}?</t>
  </si>
  <si>
    <t>(naran) nia pozisaun saida?</t>
  </si>
  <si>
    <t>G4.04x</t>
  </si>
  <si>
    <t>G4.05</t>
  </si>
  <si>
    <t>(naran) hela iha nebe?; iha aldeia ne, aldeia seluk iha suku ida ne ka suku seluk?</t>
  </si>
  <si>
    <t>Aldeia ne</t>
  </si>
  <si>
    <t>Aldeia seluk iha suku ne</t>
  </si>
  <si>
    <t>suku seluk iha subdistritu ne</t>
  </si>
  <si>
    <t>sub distritu seluk iha distritu ne</t>
  </si>
  <si>
    <t>distritu seluk</t>
  </si>
  <si>
    <t>la hatene</t>
  </si>
  <si>
    <t>G4.10</t>
  </si>
  <si>
    <t>Now I would like to know how much involvement these people have in resolving disputes between families in this suku:</t>
  </si>
  <si>
    <t>Tuir mai hau hakarak hatene ema sira ne nia envolvimentu hodi resolve problema entre famila iha suku ne:</t>
  </si>
  <si>
    <t>For each of the (max) 3 'people' indicated in 4.01/4.02:</t>
  </si>
  <si>
    <t>G4.11</t>
  </si>
  <si>
    <t>(naran) iha envolvimentu barak ka ituan?</t>
  </si>
  <si>
    <t>G4.20</t>
  </si>
  <si>
    <t>When resolving disputes, do {person 1}, {person 2} and {person 3} agree with each other always, sometimes or never?</t>
  </si>
  <si>
    <t>Wainhira rezolve problema (naran 1, 2, 3) sempre konkorda ba malu ka dalaruma deit ka nunka?</t>
  </si>
  <si>
    <t>Dalaruma</t>
  </si>
  <si>
    <t>Detail on additional names mentioned:</t>
  </si>
  <si>
    <t>For each of {name 1}, {name 2}...{name 6}:</t>
  </si>
  <si>
    <t>G5.01</t>
  </si>
  <si>
    <t xml:space="preserve">Number </t>
  </si>
  <si>
    <t>For how many years has {name} held this position?</t>
  </si>
  <si>
    <t>Tinan hira ona mak (Naran) kaer pozisaun ne'e?</t>
  </si>
  <si>
    <t>G5.02</t>
  </si>
  <si>
    <t>Did either of {name}'s father or mother also have this position?</t>
  </si>
  <si>
    <t>Uluk (naran) ninia inan ka aman mos kaer pozisaun hanesan ka lae?</t>
  </si>
  <si>
    <t>lae</t>
  </si>
  <si>
    <t>G5.03</t>
  </si>
  <si>
    <t>Is {name} a member of a political party?</t>
  </si>
  <si>
    <t>(naran) membru husi partidu politiku ruma?</t>
  </si>
  <si>
    <t>Sensitive to government - will probably have to drop</t>
  </si>
  <si>
    <t>G5.04</t>
  </si>
  <si>
    <t>Is {name} a public servant?</t>
  </si>
  <si>
    <t>(naran) funsionariu publiku ka lae?</t>
  </si>
  <si>
    <t>G5.05</t>
  </si>
  <si>
    <t>Is {name} from a Liurai family?</t>
  </si>
  <si>
    <t>(naran) husi familia liurai ka?</t>
  </si>
  <si>
    <t>Lae hatene</t>
  </si>
  <si>
    <t>G5.06</t>
  </si>
  <si>
    <t>In the last 12 months, have you done any paid work for {name}?</t>
  </si>
  <si>
    <t>Iha fulan12 liu ba, ita halo servisu ruma nebe hetan osan husi (naran)?</t>
  </si>
  <si>
    <t>G5.07</t>
  </si>
  <si>
    <t>In the last 12 months, have you borrowed any money from {name}?</t>
  </si>
  <si>
    <t>Iha fulan 12 liu ba, ita impresta osan ruma husi (naran)?</t>
  </si>
  <si>
    <t>G5.08</t>
  </si>
  <si>
    <t>In your view, does {name} work for the benefit of all people, just some people or just for their own benefit?</t>
  </si>
  <si>
    <t>Tuir ita nia hanoin, servisu administrador sub-distritu nian ne'e atu fo benefisu ba ema hotu-hotu, ema balu deit  ka nia-an-rasik?</t>
  </si>
  <si>
    <t xml:space="preserve">All people </t>
  </si>
  <si>
    <t>Ema hotu hotu</t>
  </si>
  <si>
    <t xml:space="preserve">Some people </t>
  </si>
  <si>
    <t>Ema balun</t>
  </si>
  <si>
    <t>Their own benefit</t>
  </si>
  <si>
    <t>Benefisiu ba nia rasik</t>
  </si>
  <si>
    <t>Corruption</t>
  </si>
  <si>
    <t>G6.01</t>
  </si>
  <si>
    <t>In your view, does the xefe aldeia work for the benefit of all people, just some people or just for their own benefit?</t>
  </si>
  <si>
    <t>Tuir ita nia hanoin, xefi aldeia nia servisu fo benefisiu ba ema hotu-hotu, balun deit ka ba nia a'an rasik?</t>
  </si>
  <si>
    <t>Benefisu ba nia rasik</t>
  </si>
  <si>
    <t>G6.02</t>
  </si>
  <si>
    <t>In your view, does the xefe suku work for the benefit of all people, just some people or just for their own benefit?</t>
  </si>
  <si>
    <t>Tuir ita nia hanoin, xefi suku nia servisu ne'e fo benefisiu ba ema hotu-hotu, balun deit ka ba nia a'an rasik?</t>
  </si>
  <si>
    <t>G6.03</t>
  </si>
  <si>
    <t>In your view, do the district and sub district administrators work for the benefit of all people, just some people or just for their own benefit?</t>
  </si>
  <si>
    <t>Tuir ita nia hanoin, administrador distritu no sub-distritu sira nia servisu ne'e fo benefisiu ba ema hotu-hotu, balun deit ka ba sira nia a'an rasik?</t>
  </si>
  <si>
    <t>G6.04</t>
  </si>
  <si>
    <t>In your view, does the central government work for the benefit of all people, just some people or just for their own benefit?</t>
  </si>
  <si>
    <t>Tuir ita nia hanoin, governo central nia servisu fo benefisiu ba ema hotu-hotu, ema balun ka sira nia an rasik?</t>
  </si>
  <si>
    <t>G6.05</t>
  </si>
  <si>
    <t>In the past 12 months, have any officials submitted any registrations or documents for your household?</t>
  </si>
  <si>
    <t>Iha fulan 12 liu ba, iha ofisial ruma mak ajuda halo rejistu ka halo dokumentu ruma mai iha ita- bot nia uma?</t>
  </si>
  <si>
    <t>G6.06</t>
  </si>
  <si>
    <t>Did you pay for this service?</t>
  </si>
  <si>
    <t>Ita selu ba serviso ida ne'e?</t>
  </si>
  <si>
    <t>Lakohi for resposta</t>
  </si>
  <si>
    <t>G6.07</t>
  </si>
  <si>
    <t>XX.xx</t>
  </si>
  <si>
    <t>How much did you pay for this service?</t>
  </si>
  <si>
    <t>Ita selu osan hira ba servisu ne'e?</t>
  </si>
  <si>
    <t>Voicing Concerns</t>
  </si>
  <si>
    <t>This section (9.40 - 9.45) could be dropped if the section is running long. It is somewhat difficult to interpret anyway (since if people are dissatisfied, does that mean governance is bad or that collective action is high?).</t>
  </si>
  <si>
    <t>G7.01</t>
  </si>
  <si>
    <t>In the last 12 months, have you disagreed with a decision made by the community leaders?</t>
  </si>
  <si>
    <t>Iha fulan 12 liu ba, iha ka la'e,  ita boot la konkorda ho decizaun ruma nebe lideransa komunitaria sira foti?</t>
  </si>
  <si>
    <t xml:space="preserve">Don’t know about decisions made </t>
  </si>
  <si>
    <t>La hatene kona ba decizaun ne'e halo</t>
  </si>
  <si>
    <t>G7.02</t>
  </si>
  <si>
    <t>Did you voice this concern to the community leaders?</t>
  </si>
  <si>
    <t>Ita hato'o problema ne'e ba  lideransa komunidade?</t>
  </si>
  <si>
    <t>G7.03</t>
  </si>
  <si>
    <t>Why not?</t>
  </si>
  <si>
    <t>Tan sa lae?</t>
  </si>
  <si>
    <t>Issue too small</t>
  </si>
  <si>
    <t>Problema ne'e ki'ik demais</t>
  </si>
  <si>
    <t>No time</t>
  </si>
  <si>
    <t>La iha tempu</t>
  </si>
  <si>
    <t>No point, the community leaders would not change their decision</t>
  </si>
  <si>
    <t>La presiza, xefe sei la muda sira nia desizaun</t>
  </si>
  <si>
    <t>Would have, but no opportunity to do so</t>
  </si>
  <si>
    <t>Bele muda, maibe la iha biban atu halo nune'e</t>
  </si>
  <si>
    <t>It will be my turn next time</t>
  </si>
  <si>
    <t>Hau nia vez sei mai</t>
  </si>
  <si>
    <t>Don't feel able to voice concerns</t>
  </si>
  <si>
    <t>La sinti bele hato'o problema sira ne'e</t>
  </si>
  <si>
    <t xml:space="preserve">Other </t>
  </si>
  <si>
    <t>G7.03x</t>
  </si>
  <si>
    <t>Specify:</t>
  </si>
  <si>
    <t>Spesifiko</t>
  </si>
  <si>
    <t>G7.04</t>
  </si>
  <si>
    <t>Did you voice this concern to any of your friends?</t>
  </si>
  <si>
    <t>Ita hato'o problema ne'e ba  ita nia kolega ruma?</t>
  </si>
  <si>
    <t>G7.05</t>
  </si>
  <si>
    <t>Did you and your friends try to change the decision?</t>
  </si>
  <si>
    <t>Ita ho ita nia kolega buka atu muda decizaun ida ne'e?</t>
  </si>
  <si>
    <t>G7.06</t>
  </si>
  <si>
    <t>Were you successful in changing the decision?</t>
  </si>
  <si>
    <t>Ita bot sira konsege muda decizaun ne'e?</t>
  </si>
  <si>
    <t>Partisipasaun politika no preferensias kona ba desentralizasaun</t>
  </si>
  <si>
    <t>G8.01</t>
  </si>
  <si>
    <t>Did you vote in the last Xefe Suku election?</t>
  </si>
  <si>
    <t>Ita bot vota iha eleisaun Xefe Suku ida foin liu ba ne?</t>
  </si>
  <si>
    <t>Too young</t>
  </si>
  <si>
    <t>Tinan sidauk to'o</t>
  </si>
  <si>
    <t>G8.02</t>
  </si>
  <si>
    <t>Did you vote in the last national election?</t>
  </si>
  <si>
    <t>Ita boot vota iha eleisaun nasional ida liu ba ne?</t>
  </si>
  <si>
    <t>G8.03</t>
  </si>
  <si>
    <t>Over the last 3 years, how have the activities of the central government affected the lives of Timorese people? Have they improved lives a lot, a little, made no difference, a little worse or a lot worse?</t>
  </si>
  <si>
    <t>Atividade governo central nian iha tinan 3 liu ba hadia Timor-oan nia moris barak liu, hadia ona iha parte balun, laiha mudansa, halo estraga ka halo estraga a'at liu tan?</t>
  </si>
  <si>
    <t xml:space="preserve">Improved a lot </t>
  </si>
  <si>
    <t>Hadia barak</t>
  </si>
  <si>
    <t xml:space="preserve">Improved a little </t>
  </si>
  <si>
    <t>Hadia balun</t>
  </si>
  <si>
    <t>Made no difference</t>
  </si>
  <si>
    <t>Nunka hadia ka estraga</t>
  </si>
  <si>
    <t>Worsened a little</t>
  </si>
  <si>
    <t>Estraga Ituan</t>
  </si>
  <si>
    <t xml:space="preserve">Worsened a lot </t>
  </si>
  <si>
    <t>Estraga a'at liu tan</t>
  </si>
  <si>
    <t>G8.04</t>
  </si>
  <si>
    <t>What do you think is the best system of government for Timor-Leste? Should major decisions be made in Dili or Should {Name of District} make its own decisions separately?</t>
  </si>
  <si>
    <t>Sistema ida nebe maka ita boot hanoin diak liu ba Governu Timor Leste? Decizaun bo'ot hotu -hotu tenki  foti iha Dili ka  (distritu nia naran)tenki foti rasik nia desizaun ?</t>
  </si>
  <si>
    <t>Please keep piloting to make sure this works.</t>
  </si>
  <si>
    <t xml:space="preserve">Main decisions should made in Dili </t>
  </si>
  <si>
    <t>Decisaun importante tenki foti iha Dili</t>
  </si>
  <si>
    <t xml:space="preserve">Every district should make decision separately </t>
  </si>
  <si>
    <t>Distritu ida-idak tenki foti decizaun keta-ketak</t>
  </si>
  <si>
    <t>G8.05</t>
  </si>
  <si>
    <t xml:space="preserve">When an important decision has to be made for the suku, is it best for the decision to made by the xefe suku, suku council or should the whole community be able to participate in the discussion and decision-making process?            
                </t>
  </si>
  <si>
    <t>Bainhira tenki halo desizaun importante ida ba suku, diak liu ne'e xefe suku maka foti ka, Konselhu Suku maka foti ka komunidade tomak tenki bele hola parte iha diskusaun no prosesu foti desizaun?</t>
  </si>
  <si>
    <t xml:space="preserve">Next Section </t>
  </si>
  <si>
    <t xml:space="preserve">Pilot Comments </t>
  </si>
  <si>
    <t>KC</t>
  </si>
  <si>
    <t>M.C.14. Crime, Conflict and Dispute Resolution</t>
  </si>
  <si>
    <t>Krimi, violensia no solusaun ba problema</t>
  </si>
  <si>
    <t>H1.01</t>
  </si>
  <si>
    <t>In the past 6 months, has your house been burglarized or property stolen?</t>
  </si>
  <si>
    <t>Iha fulan 6 liu ba ita nia uma ka propriedade hetan asalto (ema tama) no nauk sasan?</t>
  </si>
  <si>
    <t>H15.3</t>
  </si>
  <si>
    <t>How common?</t>
  </si>
  <si>
    <t>All 3 respondent answers “NO” Should we drop this question or Change 6 to 12 months. We also have the question about increasing or decreasing of violence in P7.10</t>
  </si>
  <si>
    <t>Keep for now, but Tetun looks wrong</t>
  </si>
  <si>
    <t>Don't Know</t>
  </si>
  <si>
    <t>Refuse to Answer</t>
  </si>
  <si>
    <t>H1.02</t>
  </si>
  <si>
    <t xml:space="preserve">In the past 6 months, have you or a member of your household had a dispute with someone, such as a dispute about damage to property, land ownership, personal insult, money, etc?            
                </t>
  </si>
  <si>
    <t>Iha fulan 6 liu ba, ita boot ka membru uma kain ruma iha problema ho ema ruma, hanesan estraga propriedade, hadau malu rai, insulta malu no problema osan, nsst?</t>
  </si>
  <si>
    <t>H15.4</t>
  </si>
  <si>
    <t>Good to ask this, but the phrasing may need to be revised to reflect local context. / Also, you want to know about disputes among people within the aldeia, with people in other aldeia (and it's particularly important for us to get measures of intra- and inter-aldeia social cohesion), and other suco if that happens. It may also be good to ask about disputes among the household.</t>
  </si>
  <si>
    <t>I think part of Andrews comment have been incorporated already so we don’t need to bring any changes  also in Pilot 1 out of 2 answered yes.</t>
  </si>
  <si>
    <t>Edited English and Tetun</t>
  </si>
  <si>
    <t>H1.03</t>
  </si>
  <si>
    <t>Where was this person from?</t>
  </si>
  <si>
    <t>Ema sira ne'e husi nebe?</t>
  </si>
  <si>
    <t>Aldeia ida ne'e</t>
  </si>
  <si>
    <t>Other aldeia in this suku</t>
  </si>
  <si>
    <t>Aldeia seluk iha suku ida ne'e</t>
  </si>
  <si>
    <t>Other suku in this subdistrict</t>
  </si>
  <si>
    <t>Suku seluk iha subdistrito ida ne'e</t>
  </si>
  <si>
    <t>Other subdistrict in this district</t>
  </si>
  <si>
    <t>Subdistrito seluk iha distrito ida ne'e</t>
  </si>
  <si>
    <t>Other district</t>
  </si>
  <si>
    <t>Distrito seluk</t>
  </si>
  <si>
    <t>H1.04</t>
  </si>
  <si>
    <t xml:space="preserve">What was the cause of these dispute(s)?                </t>
  </si>
  <si>
    <t>Problema ne'e akontese tamba saida?</t>
  </si>
  <si>
    <t>H15.5</t>
  </si>
  <si>
    <t>These options are taken from the NSP-IE survey, no? Please adapt.</t>
  </si>
  <si>
    <t>Covers all NSP option</t>
  </si>
  <si>
    <t>Changed Tetun in some options</t>
  </si>
  <si>
    <t>Damage / trespass by animals</t>
  </si>
  <si>
    <t>Estraga tamba animal mak tama</t>
  </si>
  <si>
    <t>Land Ownership</t>
  </si>
  <si>
    <t>Hadau malu rai</t>
  </si>
  <si>
    <t>Water / Irrigation</t>
  </si>
  <si>
    <t>Be'e / irigasaun</t>
  </si>
  <si>
    <t>Theft of Livestock / Property</t>
  </si>
  <si>
    <t>Nauk animal hakiak / propriedade</t>
  </si>
  <si>
    <t>Money / Repayment of Loan</t>
  </si>
  <si>
    <t>Sisi tusan</t>
  </si>
  <si>
    <t>Marriage / Bride Price</t>
  </si>
  <si>
    <t>Kaben / folin barlake</t>
  </si>
  <si>
    <t>Death / Funeral</t>
  </si>
  <si>
    <t>Mate / hakoi</t>
  </si>
  <si>
    <t>Personal Insult / Respect</t>
  </si>
  <si>
    <t>Insulta malu / La respeita malu</t>
  </si>
  <si>
    <t>Ethnic / Cultural / Religious differences</t>
  </si>
  <si>
    <t>Etica / kultura / religiaun la hanesan</t>
  </si>
  <si>
    <t>Political differences</t>
  </si>
  <si>
    <t>Partido la hanesan</t>
  </si>
  <si>
    <t>Alcohol consumption</t>
  </si>
  <si>
    <t xml:space="preserve">Hemu tua </t>
  </si>
  <si>
    <t>H1.04x</t>
  </si>
  <si>
    <t>Specify</t>
  </si>
  <si>
    <t>H1.05</t>
  </si>
  <si>
    <t xml:space="preserve">Who was the person or authority that was most important in helping to settle the (most recent) dispute?                
                </t>
  </si>
  <si>
    <t>Wainhira problema hanesan ne mosu, se mak autoridade ne'ebe importante liu hodi ajuda rezolve problema sira ne?</t>
  </si>
  <si>
    <t>H15.7</t>
  </si>
  <si>
    <t>This is not so important, I think, but OK to collect.</t>
  </si>
  <si>
    <t>Check this list is the same as the list of people in the governance section. Add 'nobody'</t>
  </si>
  <si>
    <t xml:space="preserve">No one </t>
  </si>
  <si>
    <t>Laiha ema ida</t>
  </si>
  <si>
    <t>Xefe Suco</t>
  </si>
  <si>
    <t>Priest / nun</t>
  </si>
  <si>
    <t>Administrador distritu</t>
  </si>
  <si>
    <t>Administrador subdistritu</t>
  </si>
  <si>
    <t>Village elder</t>
  </si>
  <si>
    <t>Katuas</t>
  </si>
  <si>
    <t xml:space="preserve">Member of Suco council </t>
  </si>
  <si>
    <t>Membro Coselho de Suku</t>
  </si>
  <si>
    <t xml:space="preserve">Teacher </t>
  </si>
  <si>
    <t>Profesor/a</t>
  </si>
  <si>
    <t xml:space="preserve">Doctor </t>
  </si>
  <si>
    <t>Doutor</t>
  </si>
  <si>
    <t>Polisia</t>
  </si>
  <si>
    <t>Policia communitaria</t>
  </si>
  <si>
    <t>Youth leaders</t>
  </si>
  <si>
    <t>Lider juventude</t>
  </si>
  <si>
    <t>Membro/conselho grupo seluk</t>
  </si>
  <si>
    <t>Negociantes sira</t>
  </si>
  <si>
    <t>Posisaun seluk</t>
  </si>
  <si>
    <t>H1.06</t>
  </si>
  <si>
    <t xml:space="preserve">Has the (most recent) dispute been settled?                </t>
  </si>
  <si>
    <t>Problema ida ne'e (ikus liu) rezolve ona?</t>
  </si>
  <si>
    <t>H15.6</t>
  </si>
  <si>
    <t>H1.07</t>
  </si>
  <si>
    <t>Were you satisfied with the resolution of the dispute?</t>
  </si>
  <si>
    <t>Ita satisfeito ho solusaun ba problema ida ne'e?</t>
  </si>
  <si>
    <t>H1.08</t>
  </si>
  <si>
    <t>For female, add domestic</t>
  </si>
  <si>
    <t>In your opinion, is there conflict in this aldeia often, sometimes or never?</t>
  </si>
  <si>
    <t>Iha ita-bot nia opiniaun, geralmente, iha aldeia ida ne'e, Problema akontese hela deit ka dala-ruma deit ka nunka iha problema?</t>
  </si>
  <si>
    <t>P7.1</t>
  </si>
  <si>
    <t>Do we expect variation? Pilot and see.</t>
  </si>
  <si>
    <t>It didn’t work on pilot , enumerator’s said that translation was not clear , and they didn’t receive any respond , We have changed the translation should we keep it for another pilot or just delete the question.</t>
  </si>
  <si>
    <t>Changed</t>
  </si>
  <si>
    <t>Often</t>
  </si>
  <si>
    <t>Dala barak</t>
  </si>
  <si>
    <t>Dala ruma</t>
  </si>
  <si>
    <t>H1.09</t>
  </si>
  <si>
    <t>Compared to last year, has the level of conflict in this aldeia increased, stayed the same or decreased?</t>
  </si>
  <si>
    <t xml:space="preserve">Kompara ho tinan kotuk, problema iha aldeia ida ne'e aumenta tan, sei hanesan ka tun? </t>
  </si>
  <si>
    <t>P7.3</t>
  </si>
  <si>
    <t>Pilot for variation. We have too many questions on this, though, I think.</t>
  </si>
  <si>
    <t>Actually this question is better than the first and second one</t>
  </si>
  <si>
    <t>Changed violence to conflict, will be received better</t>
  </si>
  <si>
    <t xml:space="preserve">Increased </t>
  </si>
  <si>
    <t>Aumenta tan</t>
  </si>
  <si>
    <t>Same</t>
  </si>
  <si>
    <t>Hanesan</t>
  </si>
  <si>
    <t xml:space="preserve">Decreased </t>
  </si>
  <si>
    <t>Tun</t>
  </si>
  <si>
    <t>P2. Trust</t>
  </si>
  <si>
    <t xml:space="preserve">Fiar </t>
  </si>
  <si>
    <t>I would ask these of all respondents.</t>
  </si>
  <si>
    <t xml:space="preserve">Next, I am going to read some statements, and for each, I would like to know whether, in general, you agree or disagree with the statement. The first statement is: Most people who live in this aldeia can be trusted. Do you agree or disagree?
</t>
  </si>
  <si>
    <t>Tuir mai, hau sei le'e deklarasaun balun, no ba kada deklarasaun, hau hakarak hatene, em jeral, ita aseita ka la aseita ho deklarasaun hirak ne'e. Deklarasaun dahuluk mak: Ita bele fo konfiansa ka fiar ba ema maioria nebe hela iha aldeia ne'e. Ita aseita ka lae?</t>
  </si>
  <si>
    <t>P2.1</t>
  </si>
  <si>
    <t>These are World Values Survey? If not, do check that so we can standardize. Also, you ask if people agree or disagree, but the options provide for gradations. Suggest you harmonize. May be easier to just go with agree or disagree.</t>
  </si>
  <si>
    <t xml:space="preserve">I changed it just to agree and disagree </t>
  </si>
  <si>
    <t>Agree</t>
  </si>
  <si>
    <t>Aseita</t>
  </si>
  <si>
    <t>Disagree</t>
  </si>
  <si>
    <t>La aseita</t>
  </si>
  <si>
    <t>In this aldeia, one has to be alert or someone is likely to take advantage of you. Agree or disagree?</t>
  </si>
  <si>
    <t>Iha aldeia ida ne'e, ita tenki matan-moris neon nain, selae ema bele aproveita ita. Aseita ka la aseita?</t>
  </si>
  <si>
    <t>P2.2</t>
  </si>
  <si>
    <t>As above.</t>
  </si>
  <si>
    <t>Most people in this aldeia are willing to help if you need it. Agree or disagree?</t>
  </si>
  <si>
    <t>Tuir ita nian hanoin, ema barak iha aldeia ida ne'e hakarak ajuda bainhira ita boot preciza. Aseita ka la aseita?</t>
  </si>
  <si>
    <t>P2.3</t>
  </si>
  <si>
    <t>H2.13</t>
  </si>
  <si>
    <t>Suppose you urgently needed to send some cash to a relative in Dili {Baucau}, and your neighbour was going. Would you trust your neighbour to take the money to Dili {Baucau} for you?</t>
  </si>
  <si>
    <t xml:space="preserve">Se karik ita urgente presiza haruka osan ba familia iha Dili, maibe laiha ema ida iha itabot nia uma laran atu ba. Itabot fiar ita nia vizinhus sira atu lori osan ne'e ba Dili {Baucau}? </t>
  </si>
  <si>
    <t>P2.6</t>
  </si>
  <si>
    <t>This is good.</t>
  </si>
  <si>
    <t>Tetun needs changing</t>
  </si>
  <si>
    <t>P11. Attitudes towards Gender Roles</t>
  </si>
  <si>
    <t>Hahalok sira Hasoru Knar Jéneru</t>
  </si>
  <si>
    <t>These are hopeless as outcome indicators (due to lack of control group), so the only reason to collect this information is to check whether impacts of PNDS (particularly on women) are intermediated by pre-existing gender norms. Thus, you can probably cut down the number of questions substantially. We don't need all of this information. Just pick a couple of so questions with good variation.</t>
  </si>
  <si>
    <t>In your opinion, should there be a women's representative on Suku Council?</t>
  </si>
  <si>
    <t>Tuir itabot nia hanoin, tenki iha reprezentante feto sira nian ida iha Konselhu Suku ka lae?</t>
  </si>
  <si>
    <t>P11.7</t>
  </si>
  <si>
    <t>Good. Ask of everyone. Also clarify - maybe ask if 50% of the Suku Council seats should be reserved for women etc. Also ask about reservations for youth, elderly, veterans, etc.</t>
  </si>
  <si>
    <t>Each suco council has one woman representative can we ask more than one woman</t>
  </si>
  <si>
    <t>Keep for now but may need to revise</t>
  </si>
  <si>
    <t>Lakohi hatan</t>
  </si>
  <si>
    <t>In your opinion, do you think there is a woman in this suku who could become a Xefe Suku?</t>
  </si>
  <si>
    <t>Tuir ita boot nia hanoin iha feto balu iha suku ida ne'e mak bele sai Xefe Suku ka lae?</t>
  </si>
  <si>
    <t>Would you vote for a woman to become Xefe Suku?</t>
  </si>
  <si>
    <t>Se karik feto ida kandidato ba xefe suku ita boot hili nia ka lae?</t>
  </si>
  <si>
    <t xml:space="preserve">Next section </t>
  </si>
  <si>
    <t>Part I. Subjective Wellbeing</t>
  </si>
  <si>
    <t>1. Satisfaction with Public Facilities</t>
  </si>
  <si>
    <t>Sujeitu bem star (moris kontenti)</t>
  </si>
  <si>
    <t>I1.00</t>
  </si>
  <si>
    <t>Now I would like to ask about your satisfaction and disatisfaction with public services and facilities in your Suku.</t>
  </si>
  <si>
    <t>Tuir mai ne'e hau hakarak atu husu ita boot kontente ka lae ho servisu publiku no fasilidade iha suku ne'e.</t>
  </si>
  <si>
    <t>Table Rows:</t>
  </si>
  <si>
    <t>I1.01</t>
  </si>
  <si>
    <t>With regard to health care and health facilities in this suku, are you …?</t>
  </si>
  <si>
    <t>Kona ba tratamentu saude no facilidade saude iha suku laran, ita ...?</t>
  </si>
  <si>
    <t>I1.02</t>
  </si>
  <si>
    <t>With regard to education and school facilities in this suku, are you ...?</t>
  </si>
  <si>
    <t>Kona ba edukasaun no fasilidade eskola iha suku ne'e, ita ...?</t>
  </si>
  <si>
    <t>I1.03</t>
  </si>
  <si>
    <t>With regard to agricultural irrigation facilities in this suku, are you ...?</t>
  </si>
  <si>
    <t xml:space="preserve">Kona ba fasilidade irigasaun agarikultura iha suku ne'e, ita ...? </t>
  </si>
  <si>
    <t>I1.04</t>
  </si>
  <si>
    <t>With regard to drinking water systems in this suku, are you ...?</t>
  </si>
  <si>
    <t xml:space="preserve">Kona ba sistema be-mos iha suku ne'e, ita ...? </t>
  </si>
  <si>
    <t>I1.05</t>
  </si>
  <si>
    <t>With regard to the situation of roads and bridges in this suku, are you …?</t>
  </si>
  <si>
    <t xml:space="preserve">Kona ba situasaun estrada no ponte sira iha suku ne'e, ita ...? </t>
  </si>
  <si>
    <t>I1.06</t>
  </si>
  <si>
    <t>With regard to community buildings in this suku, are you …?</t>
  </si>
  <si>
    <t xml:space="preserve">Kona ba infrastrutura komunitariu iha suku ida ne'e, ita ...? </t>
  </si>
  <si>
    <t>Table Columns:</t>
  </si>
  <si>
    <t>Probe if needed</t>
  </si>
  <si>
    <t xml:space="preserve">Satisfied </t>
  </si>
  <si>
    <t>Satisfeitu</t>
  </si>
  <si>
    <t>Neutral</t>
  </si>
  <si>
    <t>Bain-bain deit</t>
  </si>
  <si>
    <t xml:space="preserve">Unsatisfied </t>
  </si>
  <si>
    <t>La satisfeitu</t>
  </si>
  <si>
    <t>2. Adequacy of Household Situation</t>
  </si>
  <si>
    <t>Table Rows</t>
  </si>
  <si>
    <t>I2.01</t>
  </si>
  <si>
    <t>Concerning your household's current situation with housing, do you feel it is…?</t>
  </si>
  <si>
    <t>Kona ba ita nia situasaun uma-laran nian agora dadaun, ita sente ...?</t>
  </si>
  <si>
    <t>I2.02</t>
  </si>
  <si>
    <t>Concerning your household's food consumption over the past 1 month, do you feel it has been ...?</t>
  </si>
  <si>
    <t>Kona ba konsumu ai-han iha ita nia uma laran iha fulan 1 liu ba, ita sente ...?</t>
  </si>
  <si>
    <t>I2.03</t>
  </si>
  <si>
    <t>Concerning the quality of children's education, do you feel it is ...?</t>
  </si>
  <si>
    <t>Kona ba kualidade edukasaun oan sira nian, ita sente ...?</t>
  </si>
  <si>
    <t>More than adequate</t>
  </si>
  <si>
    <t>Resin</t>
  </si>
  <si>
    <t>Just adequate</t>
  </si>
  <si>
    <t>Naton ona</t>
  </si>
  <si>
    <t>Less than adequate</t>
  </si>
  <si>
    <t>La dun to'o</t>
  </si>
  <si>
    <t>3. Subjective Wellbeing</t>
  </si>
  <si>
    <t>I3.01</t>
  </si>
  <si>
    <t>In general, how happy do you consider yourself to be?; Happy, neither happy nor sad, or sad?</t>
  </si>
  <si>
    <t>Em jeral, ita sente ita nia an oinsa? Kontenti, bai-bain deit ka triste?</t>
  </si>
  <si>
    <t>P10.1</t>
  </si>
  <si>
    <t>Happy</t>
  </si>
  <si>
    <t>Kontenti</t>
  </si>
  <si>
    <t>Neither happy nor sad</t>
  </si>
  <si>
    <t>Bai-bain deit</t>
  </si>
  <si>
    <t>Sad</t>
  </si>
  <si>
    <t>Triste</t>
  </si>
  <si>
    <t>I3.02</t>
  </si>
  <si>
    <t>Compared to this time last year, do you feel that the financial situation of your household is better, the same, or worse?</t>
  </si>
  <si>
    <t>Kompara tinan ne'e ho tinan kotuk, ita sente ita nia situasaun ekonomika uma laran oinsa? Diak liu, hanesan deit, ka a'at liu?</t>
  </si>
  <si>
    <t>P10.2</t>
  </si>
  <si>
    <t>Take out the gradations.</t>
  </si>
  <si>
    <t>Better</t>
  </si>
  <si>
    <t>Diak liu</t>
  </si>
  <si>
    <t xml:space="preserve">Hanesan deit </t>
  </si>
  <si>
    <t>Worse</t>
  </si>
  <si>
    <t>A'at liu</t>
  </si>
  <si>
    <t>I3.03</t>
  </si>
  <si>
    <t>If someone in the household becomes sick and needs to go to a doctor, is it easy to see a doctor, just sometimes or very difficult?</t>
  </si>
  <si>
    <t>Wainhira ema ruma moras iha ita nia uma laran no preciza lori ba doutor, ita sente katak sempre fasil atu hasoru doutor ka dalaruma deit ka susar tebes?</t>
  </si>
  <si>
    <t>Easy</t>
  </si>
  <si>
    <t>Fasil</t>
  </si>
  <si>
    <t>Just sometimes</t>
  </si>
  <si>
    <t>Very difficult</t>
  </si>
  <si>
    <t>Susar tebes</t>
  </si>
  <si>
    <t>MJ1.01</t>
  </si>
  <si>
    <t>In the last 7 days, how many times have you listened to radio?</t>
  </si>
  <si>
    <t>Iha loron 7 liu ba, dala hira maka ita rona radio?</t>
  </si>
  <si>
    <t>P1.2</t>
  </si>
  <si>
    <t>Can people really answer this? Maybe better to ask how many hours a day they listen. But, I'm not sure how we will use this info anyway.</t>
  </si>
  <si>
    <t>This is better than the previous one with last 4 weeks</t>
  </si>
  <si>
    <t>MJ1.02</t>
  </si>
  <si>
    <t>In the last 7 days, how many times have you watched television?</t>
  </si>
  <si>
    <t>Iha loron 7 liu ba, dala hira maka ita hare televizaun?</t>
  </si>
  <si>
    <t>P1.3</t>
  </si>
  <si>
    <t>MJ1.03</t>
  </si>
  <si>
    <t>In the last 4 weeks, how many times have you eaten a meal outside your house with people who are not relatives?</t>
  </si>
  <si>
    <t xml:space="preserve">Iha semana 4 liu ba, dala hira maka ita han hamutuk ho ema seluk nebe laos ita nia familia? </t>
  </si>
  <si>
    <t>P1.7</t>
  </si>
  <si>
    <t>We need to get at frequency of social interaction with other villagers, but this is very vague.</t>
  </si>
  <si>
    <t>MJ1.04</t>
  </si>
  <si>
    <t>How often do you receive information about what the government is doing in this area?; At least once a month, once or twice a year or never?</t>
  </si>
  <si>
    <t>Ita bot simu informasaun regularmente konaba saida mak governu halo iha area ida ne'e?; Fulan ida dala ida, Dala ida ka dala rua tinan ida, ka nunka?</t>
  </si>
  <si>
    <t>Once a month</t>
  </si>
  <si>
    <t>Fulan ida dala ida</t>
  </si>
  <si>
    <t>Once or twice a year</t>
  </si>
  <si>
    <t>Dala ida ka dala rua tinan ida</t>
  </si>
  <si>
    <t>Nunka?</t>
  </si>
  <si>
    <t>MJ1.05</t>
  </si>
  <si>
    <t>Where do you get this information from?</t>
  </si>
  <si>
    <t>Ita bot hetan informasaun ne'e husi nebe?</t>
  </si>
  <si>
    <t>District administrator</t>
  </si>
  <si>
    <t>Subdistrict administrator</t>
  </si>
  <si>
    <t>Suku meetings</t>
  </si>
  <si>
    <t>Enkontru suku</t>
  </si>
  <si>
    <t>Aldeia meetings</t>
  </si>
  <si>
    <t>Enkontru aldeia</t>
  </si>
  <si>
    <t>Community notice board</t>
  </si>
  <si>
    <t>Kuadru komunidade</t>
  </si>
  <si>
    <t>Friends and family</t>
  </si>
  <si>
    <t>Kolega no familia</t>
  </si>
  <si>
    <t>Jornal</t>
  </si>
  <si>
    <t>Newspaper</t>
  </si>
  <si>
    <t>Internet / Facebook</t>
  </si>
  <si>
    <t>MJ1.05x</t>
  </si>
  <si>
    <t>[Spesifika seluk]</t>
  </si>
  <si>
    <t>MJ1.06</t>
  </si>
  <si>
    <t>Have you heard of the government's Local Development Program (LDP)?</t>
  </si>
  <si>
    <t>Ita rona ona governo nia projeitu bolu program dezenvolvimentu local (PDL)?</t>
  </si>
  <si>
    <t>XA8.22</t>
  </si>
  <si>
    <t>MJ1.07</t>
  </si>
  <si>
    <t>Have you heard of the government's Youth Development Project (YDP)?</t>
  </si>
  <si>
    <t>Ita rona ona governu nia Projeitu dezenvolvimentu Juventude?</t>
  </si>
  <si>
    <t>XA8.23</t>
  </si>
  <si>
    <t>MJ1.08</t>
  </si>
  <si>
    <t xml:space="preserve">Have you heard of the government's Roads for Development Program?
</t>
  </si>
  <si>
    <t xml:space="preserve">Ita rona ona konaba governu nia Programa Estradas ba Dezenvolvimentu? </t>
  </si>
  <si>
    <t>XA8.25</t>
  </si>
  <si>
    <t>MJ1.09</t>
  </si>
  <si>
    <t xml:space="preserve">Have you heard of the government's Programa Nasional Desenvolvimentu Suku (PNDS)?
</t>
  </si>
  <si>
    <t>Ita rona ona governu nia program bolu Programa Nasional Dezenvolvimentu Suku ou PNDS?</t>
  </si>
  <si>
    <t>XA8.24</t>
  </si>
  <si>
    <t>Participation in Groups</t>
  </si>
  <si>
    <t>MJ1.00</t>
  </si>
  <si>
    <t>Table: Yes/No</t>
  </si>
  <si>
    <t>Now I would like to ask about your participation in groups and collectives</t>
  </si>
  <si>
    <t xml:space="preserve">Agora hau hakarak husu kona ba partisipasaun iha grupus no collectivas </t>
  </si>
  <si>
    <t>Table rows</t>
  </si>
  <si>
    <t>MJ1.10</t>
  </si>
  <si>
    <t>Observe/only ask the youth</t>
  </si>
  <si>
    <t>Are you part of a youth group?</t>
  </si>
  <si>
    <t>Ita hola parte husi grupu joven nian?</t>
  </si>
  <si>
    <t>P1.14</t>
  </si>
  <si>
    <t>MJ1.11</t>
  </si>
  <si>
    <t>Are you part of a sports group?</t>
  </si>
  <si>
    <t>Ita hola parte husi grupu desportu nian?</t>
  </si>
  <si>
    <t>MJ1.12</t>
  </si>
  <si>
    <t>Are you part of a health group?</t>
  </si>
  <si>
    <t>Ita hola parte husi grupu saude nian?</t>
  </si>
  <si>
    <t>P1.16</t>
  </si>
  <si>
    <t>MJ1.13</t>
  </si>
  <si>
    <t>Are you part of a savings group, a credit group or arisan?</t>
  </si>
  <si>
    <t>Ita nudar parte husi grupu rai osan ka grupu kréditu ka arisan ida?</t>
  </si>
  <si>
    <t>P1.13</t>
  </si>
  <si>
    <t>MJ1.14</t>
  </si>
  <si>
    <t>Are you part of a religious group?</t>
  </si>
  <si>
    <t>Ita hola parte husi grupu relijiaun nian?</t>
  </si>
  <si>
    <t>Outside of mass</t>
  </si>
  <si>
    <t>P1.12</t>
  </si>
  <si>
    <t>Yes, variation could be a problem here. We don't want to be asking questions (other than consent ones) to which 95% of respondents provide the same answer.</t>
  </si>
  <si>
    <t>Maybe something like do you help organize religious activities at a church or religious group?</t>
  </si>
  <si>
    <t>MJ1.15</t>
  </si>
  <si>
    <t>Are you part of a martial arts or ritual arts group?</t>
  </si>
  <si>
    <t>Ita hola parte iha grupu arte martials?</t>
  </si>
  <si>
    <t>MJ1.16</t>
  </si>
  <si>
    <t>Are you part of a traditional, cultural or adat group?</t>
  </si>
  <si>
    <t>Ita hola parte husi grupu traditional, kultural ka adat nian?</t>
  </si>
  <si>
    <t>P1.17</t>
  </si>
  <si>
    <t>MJ1.17</t>
  </si>
  <si>
    <t>Are you a member of a political party?</t>
  </si>
  <si>
    <t>Ita hola parte iha grupu politico?</t>
  </si>
  <si>
    <t>P1.18</t>
  </si>
  <si>
    <t>MJ1.18</t>
  </si>
  <si>
    <t>Are you part of a water committee?</t>
  </si>
  <si>
    <t>Ita hola parte husi komisaun ou grupu be'e nian?</t>
  </si>
  <si>
    <t>MJ1.19</t>
  </si>
  <si>
    <t>Are you part of a farmer's group or cooperative?</t>
  </si>
  <si>
    <t>Ita hola parte iha grupu agrikultura ou koperativa agrikultura?</t>
  </si>
  <si>
    <t>P1.10</t>
  </si>
  <si>
    <t>MJ1.20</t>
  </si>
  <si>
    <t>Are you part of a group or cooperative that joins together to buy or store food or produce?</t>
  </si>
  <si>
    <t>Ita hola parte husi grupu ka koperativa ida nebe hamutuk sosa ka haloot ai-han ka produtu agrikola?</t>
  </si>
  <si>
    <t>P1.15</t>
  </si>
  <si>
    <t>Table columns</t>
  </si>
  <si>
    <t>End table</t>
  </si>
  <si>
    <t>MJ1.21</t>
  </si>
  <si>
    <t>Are you part of any other groups or cooperatives?</t>
  </si>
  <si>
    <t>Ita hola parte husi grupu seluk ka koperativa seluk?</t>
  </si>
  <si>
    <t>P1.19</t>
  </si>
  <si>
    <t>MJ1.21x</t>
  </si>
  <si>
    <t>[Specify other group]</t>
  </si>
  <si>
    <t>[Spesifika grupu seluk]</t>
  </si>
  <si>
    <t>MJ1.22</t>
  </si>
  <si>
    <t>Have you visited the home of the Xefe Aldeia or the aldeia office in the last 4 weeks?</t>
  </si>
  <si>
    <t>Ita vizita ona xefi aldeia nia uma ka sede aldeia iha semana 4 liu ba?</t>
  </si>
  <si>
    <t>P1.40</t>
  </si>
  <si>
    <t>MJ1.23</t>
  </si>
  <si>
    <t>Have you visited the home of the Xefe Suku or the suku office in the last 4 weeks?</t>
  </si>
  <si>
    <t>Ita vizita ona xefe suku nia uma ka sede suku iha semana 4 liu ba?</t>
  </si>
  <si>
    <t>P1.41</t>
  </si>
  <si>
    <t>MJ2.01</t>
  </si>
  <si>
    <t>Does your family follow lisan?</t>
  </si>
  <si>
    <t>Ita nia familia halo-tuir lisan ka lae?</t>
  </si>
  <si>
    <t>XA2.9x</t>
  </si>
  <si>
    <t>Let's discuss this. I want to know how we are going to use this information. / Generally, you also need to give thought to the sequencing of the questions. You should start with the easiest / least sensitive questions first in order to allow the enumerator to build rapport with the respondent. I am not 100% sure, but I would imagine that asking these questions about lisan would be about the worst way of sequencing the questionnaire.</t>
  </si>
  <si>
    <t>MJ2.02</t>
  </si>
  <si>
    <t>What responsibilities does your uma lisan have in this aldeia?</t>
  </si>
  <si>
    <t>Responsabilidade sa ida mak ita nia uma lisan kaer iha aldeia ne'e?</t>
  </si>
  <si>
    <t>If more than one, select highest responsibility</t>
  </si>
  <si>
    <t>XA2.9</t>
  </si>
  <si>
    <t>As above. Also, please check that options are MECE.</t>
  </si>
  <si>
    <t>M8.02a</t>
  </si>
  <si>
    <t>M8.02b</t>
  </si>
  <si>
    <t>M8.02c</t>
  </si>
  <si>
    <t>M8.02d</t>
  </si>
  <si>
    <t>M8.02e</t>
  </si>
  <si>
    <t>MJ3.01</t>
  </si>
  <si>
    <t>H8.5</t>
  </si>
  <si>
    <t>Collecting this information for everyone is dilatory . . . We should just ask the respondents (male / female / youth / elderly) about themselves only. We definitely don't need the information for everyone. You should also simpllify this so it is quicker. There should be a separate set of questions also for each school-age child and infant. These can be answered by the woman, but the household information will need to be transferred to her tablet and then used to ask questions about each. Please work with Catalpa on this.</t>
  </si>
  <si>
    <t>MJ3.02</t>
  </si>
  <si>
    <t>Select level</t>
  </si>
  <si>
    <t>H8.6</t>
  </si>
  <si>
    <t>H1.02.a</t>
  </si>
  <si>
    <t>H1.02.b</t>
  </si>
  <si>
    <t>H1.02.c</t>
  </si>
  <si>
    <t>H1.02.d</t>
  </si>
  <si>
    <t>H1.02.e</t>
  </si>
  <si>
    <t>H1.02.f</t>
  </si>
  <si>
    <t>MJ3.02x</t>
  </si>
  <si>
    <t>Table</t>
  </si>
  <si>
    <t>[Select primary school class level]</t>
  </si>
  <si>
    <t>H1.02.g</t>
  </si>
  <si>
    <t>Class 1</t>
  </si>
  <si>
    <t>Klasse 1</t>
  </si>
  <si>
    <t>H1.02.h</t>
  </si>
  <si>
    <t>Class 2</t>
  </si>
  <si>
    <t>Klasse 2</t>
  </si>
  <si>
    <t>Class 3</t>
  </si>
  <si>
    <t>Klasse 3</t>
  </si>
  <si>
    <t>Class 4</t>
  </si>
  <si>
    <t>Klasse 4</t>
  </si>
  <si>
    <t>Class 5</t>
  </si>
  <si>
    <t>Klasse 5</t>
  </si>
  <si>
    <t>Class 6</t>
  </si>
  <si>
    <t>Klasse 6</t>
  </si>
  <si>
    <t>MJ3.02y</t>
  </si>
  <si>
    <t>[Select class level]</t>
  </si>
  <si>
    <t>MJ3.03</t>
  </si>
  <si>
    <t>Course 1 year+</t>
  </si>
  <si>
    <t>H8.7</t>
  </si>
  <si>
    <t>H1.06a</t>
  </si>
  <si>
    <t>H1.06b</t>
  </si>
  <si>
    <t>H1.06c</t>
  </si>
  <si>
    <t>H1.06e</t>
  </si>
  <si>
    <t>MJ3.03x</t>
  </si>
  <si>
    <t>Literacy</t>
  </si>
  <si>
    <t>MJ4.01</t>
  </si>
  <si>
    <t>Can you read?</t>
  </si>
  <si>
    <t>Ita bot bele le ka lai?</t>
  </si>
  <si>
    <t>MJ4.02</t>
  </si>
  <si>
    <t>Can you read this message for me? [swipe to show message: "Maria sells vegetables in the market."]</t>
  </si>
  <si>
    <t>Ita boot bele le'e mensagem ida ne'e mai hau? [Swipe ba hatudu mensagem]: "Maria faan modo iha merkadu."</t>
  </si>
  <si>
    <t>XA2.8</t>
  </si>
  <si>
    <t>This should be probably be the last question asked in any of the questionnaires. Otherwise, illiterate respondents will be embarrassed throught the whole interview. Please ask to all respondents.</t>
  </si>
  <si>
    <t>Made no effort because he / she could not read</t>
  </si>
  <si>
    <t>Labele halo buat ida tamba nia labele le'e</t>
  </si>
  <si>
    <t>Tried to read, but could not</t>
  </si>
  <si>
    <t>Koko atu le maibe labele</t>
  </si>
  <si>
    <t>Tried to read, but could not do so correctly</t>
  </si>
  <si>
    <t>Koko atu le'e mai le'e la los</t>
  </si>
  <si>
    <t>Read the message, but was very slow</t>
  </si>
  <si>
    <t>Bele le maibe neneik</t>
  </si>
  <si>
    <t>Read the message correctly</t>
  </si>
  <si>
    <t>Le'e mensagem ho los</t>
  </si>
  <si>
    <t>Refused</t>
  </si>
  <si>
    <t>Lakoi</t>
  </si>
  <si>
    <t>MJ4.03</t>
  </si>
  <si>
    <t>May I know your telephone number, in case I need to contact you?</t>
  </si>
  <si>
    <t>It bele fo ita nia numeru contacto, karik tempo seluk hau bele contacto ita boot?</t>
  </si>
  <si>
    <t>No - refused</t>
  </si>
  <si>
    <t>Lae - lakoi</t>
  </si>
  <si>
    <t>No - does not have a phone</t>
  </si>
  <si>
    <t>Lae - laiha telemovel</t>
  </si>
  <si>
    <t>MJ4.03x</t>
  </si>
  <si>
    <t>XXXXXXXX</t>
  </si>
  <si>
    <t>[Enter telephone number]</t>
  </si>
  <si>
    <t>[Hakerek numero telefone]</t>
  </si>
  <si>
    <t>MJ4.04</t>
  </si>
  <si>
    <t>May I take your photo?</t>
  </si>
  <si>
    <t>Hau bele hasai ita nia foto?</t>
  </si>
  <si>
    <t>next part</t>
  </si>
  <si>
    <t>MJ4.04x</t>
  </si>
  <si>
    <t>Part J: Information, Human and Social Capital</t>
  </si>
  <si>
    <t xml:space="preserve">Part H: Cohesion </t>
  </si>
  <si>
    <t>In the wet season, how long (In hours) does it usually take to get to the district capital?  [Hints: Rough estimation is fine; 15 minutes - 0.25 hour; 30 mins = 0.5 hour; 45 mins = 0.75 hour; 60 min = 1 hour]</t>
  </si>
  <si>
    <t>Presiza oras hira ba kapital distritu ida ne'e, husi ita nia uma to'o kapital ne'e? [suzestaun: estimasaun bruto mos diak; minuto 15, - 0.25 de hora; minuto 30 mins = 0.5 de hora; minuto 45 = 0.75 de hora; 60 min = oras 1]</t>
  </si>
  <si>
    <t>Presiza oras hira ba kapital distritu husi ita nia uma iha tempu udan? [suzestaun: estimasaun bruto mos diak; minuto 15, - 0.25 de hora; minuto 30 mins = 0.5 de hora; minuto 45 = 0.75 de hora; 60 min = oras 1]</t>
  </si>
  <si>
    <t>[Specify other mode of transport]</t>
  </si>
  <si>
    <t>In total, how much did you pay for the journey from home to Dili?</t>
  </si>
  <si>
    <t>This last time you went to Dili, how long did the journey take, from the time you left your house to the time you arrived there?</t>
  </si>
  <si>
    <t>[Spesifika transporte seluk]</t>
  </si>
  <si>
    <t>Hamutuk, husi ita nia fatin ba to'o iha Dili ne'e, ita selu hira?</t>
  </si>
  <si>
    <t>La iha</t>
  </si>
  <si>
    <t>Diak liu tan</t>
  </si>
  <si>
    <t>At liu tan</t>
  </si>
  <si>
    <t>Hanesan deit</t>
  </si>
  <si>
    <t>La hela iha aldeia ne'e tinan 2 kotuk</t>
  </si>
  <si>
    <t>Lao</t>
  </si>
  <si>
    <t>Biskleta</t>
  </si>
  <si>
    <t>Motor (ninian ka la fo osan)</t>
  </si>
  <si>
    <t>Motor / ojek (fo osan)</t>
  </si>
  <si>
    <t>Kareta / truk privadu (ninian ka la fo osan)</t>
  </si>
  <si>
    <t>Kareta / truk privadu (fo osan)</t>
  </si>
  <si>
    <t>Angguna / bis / mikrolet / truk publiku</t>
  </si>
  <si>
    <t>Ber'o (ninian ka la fo osan)</t>
  </si>
  <si>
    <t>Ber'o (fo osan)</t>
  </si>
  <si>
    <t>Ferry</t>
  </si>
  <si>
    <t>Data: tinan, fulan no loron</t>
  </si>
  <si>
    <t>Horbain hira mak tempu ikus liu ita ba kapital distritu nian?</t>
  </si>
  <si>
    <t>[Hili data]</t>
  </si>
  <si>
    <t>Fila liman, por ezemplu fa'an sasan iha dalan ibun, iha merkadu, ka loke kios [inklui modo nebe sosa no fa'an hikas]</t>
  </si>
  <si>
    <t>Salariu ka kolen husi servisu ba patraun ka ema ruma</t>
  </si>
  <si>
    <t>Transfere goevrnu ka subsidi. Por ezemplu pensaun ka pensaun veteranu funu</t>
  </si>
  <si>
    <t>Presente osan husi ema nebee hela liur ba uma kain ne'e, inklui osan ba barlake ka pratika tradisional</t>
  </si>
  <si>
    <t>Be maran ka be la suficiente?</t>
  </si>
  <si>
    <t>Mota sobu ka inundasaun?</t>
  </si>
  <si>
    <t>Ahi mak han?</t>
  </si>
  <si>
    <t>Estraga husi pestes ka hama?</t>
  </si>
  <si>
    <t>Animal fuik</t>
  </si>
  <si>
    <t>Junu 2013</t>
  </si>
  <si>
    <t>Jullu 2013</t>
  </si>
  <si>
    <t>Agustu 2013</t>
  </si>
  <si>
    <t>Setembru 2013</t>
  </si>
  <si>
    <t>Outubru 2013</t>
  </si>
  <si>
    <t>Novembru 2013</t>
  </si>
  <si>
    <t>Dezembru 2013</t>
  </si>
  <si>
    <t>Janeru 2014</t>
  </si>
  <si>
    <t>Febereru 2014</t>
  </si>
  <si>
    <t>Marsu 2014</t>
  </si>
  <si>
    <t>Abril 2014</t>
  </si>
  <si>
    <t>Maiu 2014</t>
  </si>
  <si>
    <t>Madre / pastor / pendeta / katekista</t>
  </si>
  <si>
    <t>Xefe Aldeia / Xefe Suku / lideransa komunidade seluk</t>
  </si>
  <si>
    <t>Funsionáriu públiku / administrador</t>
  </si>
  <si>
    <t>Funsionáriu eskritóriu / sekretaris</t>
  </si>
  <si>
    <t>Tradutor / durbasa</t>
  </si>
  <si>
    <t>Militar</t>
  </si>
  <si>
    <t>Polísia</t>
  </si>
  <si>
    <t>Guarda seguransa</t>
  </si>
  <si>
    <t>Xofer / kondutor (serbisu ba ema ruma)</t>
  </si>
  <si>
    <t>Serventi / servidor</t>
  </si>
  <si>
    <t>Trabalhador jardin</t>
  </si>
  <si>
    <t>Pembantu / hein labarik</t>
  </si>
  <si>
    <t>Trabalhador limpeza</t>
  </si>
  <si>
    <t>Mestre / profesor / diretor</t>
  </si>
  <si>
    <t>Enfermeiru</t>
  </si>
  <si>
    <t>Parteira</t>
  </si>
  <si>
    <t>Badaen: badaen ai / karpenteriu / badaen fatuk / mekaniku</t>
  </si>
  <si>
    <t>Trabalhador toos nain / agrikultor (serbisu ba patraun)</t>
  </si>
  <si>
    <t>Trabalhador laos agrikultor (serbisu ba patraun)</t>
  </si>
  <si>
    <t>Selu dala ida / laiha regularidade</t>
  </si>
  <si>
    <t>Subsidiu veteranu nia</t>
  </si>
  <si>
    <t>Subsidiu ba idozu</t>
  </si>
  <si>
    <t>Subsidiu ba alezadu / defisienti</t>
  </si>
  <si>
    <t>Bolsa Mae</t>
  </si>
  <si>
    <t>Subsidiu husi Indonezia</t>
  </si>
  <si>
    <t>Subsidiu husi Portuges</t>
  </si>
  <si>
    <t>Part F - Involvement in Community work</t>
  </si>
  <si>
    <t>Male Part E: CROPS AND INCOME</t>
  </si>
  <si>
    <t>Part G: Governance</t>
  </si>
  <si>
    <t>PART D MALE: ROADS, TRANSPORTATION AND USE OF PUBLIC FACILITIES</t>
  </si>
  <si>
    <t>PART K MALE OBSERVATION</t>
  </si>
  <si>
    <t>Add new things</t>
  </si>
  <si>
    <t>Compared to other households in your aldeia, how well is your household doing economically?</t>
  </si>
  <si>
    <t>Kompara  ekonomikamente ho umakain sira seluk iha ita nia aldeia ita nia umakain diak to'o iha-nebee?</t>
  </si>
  <si>
    <t>Near the top of the aldeia</t>
  </si>
  <si>
    <t xml:space="preserve">Uma nebe diak liu iha aldeia </t>
  </si>
  <si>
    <t>Better than average"</t>
  </si>
  <si>
    <t>Diak liu "mediu"</t>
  </si>
  <si>
    <t>Average</t>
  </si>
  <si>
    <t>Médiu</t>
  </si>
  <si>
    <t>Below average</t>
  </si>
  <si>
    <t>kiik liu média</t>
  </si>
  <si>
    <t>Near the bottom of the aldeia</t>
  </si>
  <si>
    <t xml:space="preserve">Besik aat liu iha aldeia ida nee </t>
  </si>
  <si>
    <t>I3.04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</si>
</sst>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_(* \(#,##0.00\);_(* &quot;-&quot;??_);_(@_)"/>
    <numFmt numFmtId="165" formatCode="[$-409]mmm\-yy;@"/>
    <numFmt numFmtId="166" formatCode="[$-409]mmmm\-yy;@"/>
  </numFmts>
  <fonts count="63">
    <font>
      <sz val="11"/>
      <color theme="1"/>
      <name val="Calibri"/>
      <family val="2"/>
      <scheme val="minor"/>
    </font>
    <font>
      <b/>
      <sz val="26"/>
      <color indexed="9"/>
      <name val="Calibri"/>
      <family val="2"/>
    </font>
    <font>
      <b/>
      <sz val="11"/>
      <name val="Calibri"/>
      <family val="2"/>
    </font>
    <font>
      <b/>
      <sz val="11"/>
      <color indexed="56"/>
      <name val="Calibri"/>
      <family val="2"/>
    </font>
    <font>
      <sz val="11"/>
      <name val="Calibri"/>
      <family val="2"/>
    </font>
    <font>
      <sz val="11"/>
      <color indexed="56"/>
      <name val="Calibri"/>
      <family val="2"/>
    </font>
    <font>
      <b/>
      <sz val="11"/>
      <color indexed="8"/>
      <name val="Calibri"/>
      <family val="2"/>
    </font>
    <font>
      <strike/>
      <sz val="11"/>
      <color indexed="56"/>
      <name val="Calibri"/>
      <family val="2"/>
    </font>
    <font>
      <sz val="11"/>
      <color indexed="8"/>
      <name val="Calibri"/>
      <family val="2"/>
    </font>
    <font>
      <sz val="11"/>
      <name val="Calibri"/>
      <family val="2"/>
      <scheme val="minor"/>
    </font>
    <font>
      <strike/>
      <sz val="11"/>
      <color theme="1"/>
      <name val="Calibri"/>
      <family val="2"/>
      <scheme val="minor"/>
    </font>
    <font>
      <b/>
      <strike/>
      <sz val="11"/>
      <color indexed="8"/>
      <name val="Calibri"/>
      <family val="2"/>
    </font>
    <font>
      <b/>
      <strike/>
      <sz val="11"/>
      <color indexed="56"/>
      <name val="Calibri"/>
      <family val="2"/>
    </font>
    <font>
      <sz val="11"/>
      <color theme="3"/>
      <name val="Calibri"/>
      <family val="2"/>
      <scheme val="minor"/>
    </font>
    <font>
      <sz val="11"/>
      <color theme="3"/>
      <name val="Calibri"/>
      <family val="2"/>
    </font>
    <font>
      <strike/>
      <sz val="11"/>
      <color indexed="8"/>
      <name val="Calibri"/>
      <family val="2"/>
    </font>
    <font>
      <sz val="11"/>
      <color theme="1"/>
      <name val="Calibri"/>
      <family val="2"/>
      <scheme val="minor"/>
    </font>
    <font>
      <b/>
      <sz val="11"/>
      <color theme="1"/>
      <name val="Calibri"/>
      <family val="2"/>
      <scheme val="minor"/>
    </font>
    <font>
      <b/>
      <sz val="18"/>
      <color indexed="9"/>
      <name val="Calibri"/>
      <family val="2"/>
    </font>
    <font>
      <b/>
      <sz val="14"/>
      <color indexed="8"/>
      <name val="Calibri"/>
      <family val="2"/>
    </font>
    <font>
      <i/>
      <sz val="11"/>
      <name val="Calibri"/>
      <family val="2"/>
    </font>
    <font>
      <sz val="10"/>
      <color indexed="63"/>
      <name val="Arial"/>
      <family val="2"/>
    </font>
    <font>
      <sz val="10"/>
      <name val="Arial"/>
      <family val="2"/>
    </font>
    <font>
      <sz val="12"/>
      <color rgb="FF9C6500"/>
      <name val="Calibri"/>
      <family val="2"/>
      <charset val="128"/>
      <scheme val="minor"/>
    </font>
    <font>
      <sz val="10"/>
      <name val="MS Sans Serif"/>
      <family val="2"/>
    </font>
    <font>
      <b/>
      <sz val="11"/>
      <color indexed="10"/>
      <name val="Calibri"/>
      <family val="2"/>
    </font>
    <font>
      <sz val="11"/>
      <color indexed="17"/>
      <name val="Calibri"/>
      <family val="2"/>
    </font>
    <font>
      <b/>
      <sz val="26"/>
      <name val="Calibri"/>
      <family val="2"/>
    </font>
    <font>
      <sz val="26"/>
      <name val="Calibri"/>
      <family val="2"/>
    </font>
    <font>
      <b/>
      <sz val="11"/>
      <name val="Calibri"/>
      <family val="2"/>
      <scheme val="minor"/>
    </font>
    <font>
      <sz val="10"/>
      <color rgb="FF222222"/>
      <name val="Arial"/>
      <family val="2"/>
    </font>
    <font>
      <strike/>
      <sz val="11"/>
      <name val="Calibri"/>
      <family val="2"/>
    </font>
    <font>
      <strike/>
      <sz val="11"/>
      <name val="Calibri"/>
      <family val="2"/>
      <scheme val="minor"/>
    </font>
    <font>
      <b/>
      <strike/>
      <sz val="11"/>
      <name val="Calibri"/>
      <family val="2"/>
    </font>
    <font>
      <sz val="11"/>
      <color rgb="FFFF0000"/>
      <name val="Calibri"/>
      <family val="2"/>
    </font>
    <font>
      <sz val="11"/>
      <color indexed="10"/>
      <name val="Calibri"/>
      <family val="2"/>
    </font>
    <font>
      <b/>
      <strike/>
      <sz val="11"/>
      <name val="Calibri"/>
      <family val="2"/>
      <scheme val="minor"/>
    </font>
    <font>
      <sz val="11"/>
      <color rgb="FFFF0000"/>
      <name val="Calibri"/>
      <family val="2"/>
      <scheme val="minor"/>
    </font>
    <font>
      <sz val="26"/>
      <color indexed="9"/>
      <name val="Calibri"/>
      <family val="2"/>
    </font>
    <font>
      <sz val="11"/>
      <color rgb="FFC00000"/>
      <name val="Calibri"/>
      <family val="2"/>
    </font>
    <font>
      <b/>
      <sz val="11"/>
      <color rgb="FFFF0000"/>
      <name val="Calibri"/>
      <family val="2"/>
    </font>
    <font>
      <sz val="11"/>
      <color indexed="8"/>
      <name val="Arial Narrow"/>
      <family val="2"/>
    </font>
    <font>
      <b/>
      <sz val="11"/>
      <color theme="7" tint="-0.499984740745262"/>
      <name val="Calibri"/>
      <family val="2"/>
    </font>
    <font>
      <b/>
      <sz val="11"/>
      <color theme="7" tint="-0.499984740745262"/>
      <name val="Calibri"/>
      <family val="2"/>
      <scheme val="minor"/>
    </font>
    <font>
      <b/>
      <sz val="11"/>
      <color theme="3"/>
      <name val="Calibri"/>
      <family val="2"/>
    </font>
    <font>
      <sz val="11"/>
      <color theme="1"/>
      <name val="Calibri"/>
      <family val="2"/>
    </font>
    <font>
      <b/>
      <sz val="11"/>
      <color theme="1"/>
      <name val="Calibri"/>
      <family val="2"/>
    </font>
    <font>
      <sz val="11"/>
      <color rgb="FF000000"/>
      <name val="Calibri"/>
      <family val="2"/>
      <scheme val="minor"/>
    </font>
    <font>
      <sz val="11"/>
      <color rgb="FF0000CC"/>
      <name val="Calibri"/>
      <family val="2"/>
      <scheme val="minor"/>
    </font>
    <font>
      <b/>
      <sz val="11"/>
      <color rgb="FF0000CC"/>
      <name val="Calibri"/>
      <family val="2"/>
      <scheme val="minor"/>
    </font>
    <font>
      <b/>
      <sz val="11"/>
      <color rgb="FF000000"/>
      <name val="Calibri"/>
      <family val="2"/>
      <scheme val="minor"/>
    </font>
    <font>
      <b/>
      <sz val="12"/>
      <color indexed="9"/>
      <name val="Calibri"/>
      <family val="2"/>
    </font>
    <font>
      <b/>
      <sz val="12"/>
      <name val="Calibri"/>
      <family val="2"/>
    </font>
    <font>
      <b/>
      <sz val="12"/>
      <color indexed="56"/>
      <name val="Calibri"/>
      <family val="2"/>
    </font>
    <font>
      <sz val="12"/>
      <name val="Calibri"/>
      <family val="2"/>
    </font>
    <font>
      <sz val="12"/>
      <color theme="1"/>
      <name val="Calibri"/>
      <family val="2"/>
      <scheme val="minor"/>
    </font>
    <font>
      <sz val="12"/>
      <color indexed="56"/>
      <name val="Calibri"/>
      <family val="2"/>
    </font>
    <font>
      <b/>
      <sz val="12"/>
      <color indexed="8"/>
      <name val="Calibri"/>
      <family val="2"/>
    </font>
    <font>
      <sz val="12"/>
      <name val="Calibri"/>
      <family val="2"/>
      <scheme val="minor"/>
    </font>
    <font>
      <b/>
      <sz val="12"/>
      <name val="Calibri"/>
      <family val="2"/>
      <scheme val="minor"/>
    </font>
    <font>
      <sz val="12"/>
      <color theme="3"/>
      <name val="Calibri"/>
      <family val="2"/>
      <scheme val="minor"/>
    </font>
    <font>
      <b/>
      <sz val="12"/>
      <color theme="1"/>
      <name val="Calibri"/>
      <family val="2"/>
      <scheme val="minor"/>
    </font>
    <font>
      <sz val="12"/>
      <color indexed="8"/>
      <name val="Calibri"/>
      <family val="2"/>
    </font>
  </fonts>
  <fills count="30">
    <fill>
      <patternFill patternType="none"/>
    </fill>
    <fill>
      <patternFill patternType="gray125"/>
    </fill>
    <fill>
      <patternFill patternType="solid">
        <fgColor indexed="23"/>
        <bgColor indexed="64"/>
      </patternFill>
    </fill>
    <fill>
      <patternFill patternType="solid">
        <fgColor indexed="55"/>
        <bgColor indexed="64"/>
      </patternFill>
    </fill>
    <fill>
      <patternFill patternType="solid">
        <fgColor rgb="FFFFEB9C"/>
      </patternFill>
    </fill>
    <fill>
      <patternFill patternType="solid">
        <fgColor indexed="56"/>
        <bgColor indexed="64"/>
      </patternFill>
    </fill>
    <fill>
      <patternFill patternType="solid">
        <fgColor indexed="46"/>
        <bgColor indexed="64"/>
      </patternFill>
    </fill>
    <fill>
      <patternFill patternType="solid">
        <fgColor theme="7" tint="0.79998168889431442"/>
        <bgColor indexed="64"/>
      </patternFill>
    </fill>
    <fill>
      <patternFill patternType="solid">
        <fgColor rgb="FF92D050"/>
        <bgColor indexed="64"/>
      </patternFill>
    </fill>
    <fill>
      <patternFill patternType="solid">
        <fgColor rgb="FFFFFF00"/>
        <bgColor indexed="64"/>
      </patternFill>
    </fill>
    <fill>
      <patternFill patternType="solid">
        <fgColor theme="5" tint="0.39997558519241921"/>
        <bgColor indexed="64"/>
      </patternFill>
    </fill>
    <fill>
      <patternFill patternType="solid">
        <fgColor indexed="22"/>
        <bgColor indexed="64"/>
      </patternFill>
    </fill>
    <fill>
      <patternFill patternType="solid">
        <fgColor indexed="13"/>
        <bgColor indexed="64"/>
      </patternFill>
    </fill>
    <fill>
      <patternFill patternType="solid">
        <fgColor indexed="29"/>
        <bgColor indexed="64"/>
      </patternFill>
    </fill>
    <fill>
      <patternFill patternType="solid">
        <fgColor theme="6"/>
        <bgColor indexed="64"/>
      </patternFill>
    </fill>
    <fill>
      <patternFill patternType="solid">
        <fgColor theme="0" tint="-4.9989318521683403E-2"/>
        <bgColor indexed="64"/>
      </patternFill>
    </fill>
    <fill>
      <patternFill patternType="solid">
        <fgColor theme="7" tint="0.39997558519241921"/>
        <bgColor indexed="64"/>
      </patternFill>
    </fill>
    <fill>
      <patternFill patternType="solid">
        <fgColor indexed="45"/>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indexed="13"/>
        <bgColor indexed="8"/>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bgColor indexed="64"/>
      </patternFill>
    </fill>
    <fill>
      <patternFill patternType="solid">
        <fgColor rgb="FF00B0F0"/>
        <bgColor indexed="64"/>
      </patternFill>
    </fill>
    <fill>
      <patternFill patternType="solid">
        <fgColor theme="5" tint="0.59999389629810485"/>
        <bgColor indexed="64"/>
      </patternFill>
    </fill>
  </fills>
  <borders count="6">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0">
    <xf numFmtId="0" fontId="0" fillId="0" borderId="0"/>
    <xf numFmtId="164" fontId="22" fillId="0" borderId="0" applyFont="0" applyFill="0" applyBorder="0" applyAlignment="0" applyProtection="0"/>
    <xf numFmtId="164" fontId="22" fillId="0" borderId="0" applyFont="0" applyFill="0" applyBorder="0" applyAlignment="0" applyProtection="0"/>
    <xf numFmtId="0" fontId="23" fillId="4" borderId="0" applyNumberFormat="0" applyBorder="0" applyAlignment="0" applyProtection="0"/>
    <xf numFmtId="165" fontId="22" fillId="0" borderId="0"/>
    <xf numFmtId="0" fontId="22" fillId="0" borderId="0"/>
    <xf numFmtId="0" fontId="22" fillId="0" borderId="0"/>
    <xf numFmtId="0" fontId="22" fillId="0" borderId="0"/>
    <xf numFmtId="0" fontId="22" fillId="0" borderId="0"/>
    <xf numFmtId="166" fontId="24" fillId="0" borderId="0"/>
    <xf numFmtId="0" fontId="16" fillId="0" borderId="0"/>
    <xf numFmtId="0" fontId="2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166" fontId="16" fillId="0" borderId="0"/>
  </cellStyleXfs>
  <cellXfs count="535">
    <xf numFmtId="0" fontId="0" fillId="0" borderId="0" xfId="0"/>
    <xf numFmtId="0" fontId="1" fillId="2" borderId="0" xfId="0" applyFont="1" applyFill="1" applyBorder="1" applyAlignment="1">
      <alignment vertical="top"/>
    </xf>
    <xf numFmtId="0" fontId="1" fillId="2" borderId="0" xfId="0" applyFont="1" applyFill="1" applyBorder="1" applyAlignment="1">
      <alignment horizontal="right" vertical="top"/>
    </xf>
    <xf numFmtId="0" fontId="1" fillId="2" borderId="0" xfId="0" applyFont="1" applyFill="1" applyBorder="1" applyAlignment="1">
      <alignment horizontal="center" vertical="top"/>
    </xf>
    <xf numFmtId="0" fontId="2" fillId="0" borderId="0" xfId="0" applyFont="1" applyFill="1" applyBorder="1" applyAlignment="1">
      <alignment horizontal="left" vertical="top"/>
    </xf>
    <xf numFmtId="0" fontId="2" fillId="0" borderId="0" xfId="0" applyFont="1" applyFill="1" applyBorder="1" applyAlignment="1">
      <alignment horizontal="right" vertical="top"/>
    </xf>
    <xf numFmtId="0" fontId="3" fillId="0" borderId="0" xfId="0" applyFont="1" applyFill="1" applyBorder="1" applyAlignment="1">
      <alignment horizontal="left" vertical="top"/>
    </xf>
    <xf numFmtId="0" fontId="2" fillId="0" borderId="0" xfId="0" applyFont="1" applyFill="1" applyBorder="1" applyAlignment="1">
      <alignment horizontal="center" vertical="top"/>
    </xf>
    <xf numFmtId="0" fontId="2" fillId="0" borderId="0" xfId="0" applyFont="1" applyFill="1" applyBorder="1" applyAlignment="1">
      <alignment vertical="top"/>
    </xf>
    <xf numFmtId="0" fontId="2" fillId="3" borderId="0" xfId="0" applyFont="1" applyFill="1" applyBorder="1" applyAlignment="1">
      <alignment horizontal="left" vertical="top"/>
    </xf>
    <xf numFmtId="0" fontId="4" fillId="3" borderId="0" xfId="0" applyFont="1" applyFill="1" applyBorder="1" applyAlignment="1">
      <alignment horizontal="left" vertical="top"/>
    </xf>
    <xf numFmtId="0" fontId="5" fillId="3" borderId="0" xfId="0" applyFont="1" applyFill="1" applyBorder="1" applyAlignment="1">
      <alignment horizontal="left" vertical="top"/>
    </xf>
    <xf numFmtId="0" fontId="2" fillId="3" borderId="0" xfId="0" applyFont="1" applyFill="1" applyBorder="1" applyAlignment="1">
      <alignment horizontal="center" vertical="top"/>
    </xf>
    <xf numFmtId="0" fontId="2" fillId="3" borderId="0" xfId="0" applyFont="1" applyFill="1" applyBorder="1" applyAlignment="1">
      <alignment vertical="top"/>
    </xf>
    <xf numFmtId="0" fontId="0" fillId="0" borderId="0" xfId="0" applyFont="1" applyFill="1" applyBorder="1" applyAlignment="1">
      <alignment vertical="top"/>
    </xf>
    <xf numFmtId="0" fontId="0" fillId="0" borderId="0" xfId="0" applyFont="1" applyFill="1" applyBorder="1" applyAlignment="1">
      <alignment horizontal="left" vertical="top"/>
    </xf>
    <xf numFmtId="0" fontId="6" fillId="0" borderId="0" xfId="0" applyFont="1" applyFill="1" applyBorder="1" applyAlignment="1">
      <alignment vertical="top"/>
    </xf>
    <xf numFmtId="0" fontId="5" fillId="0" borderId="0" xfId="0" applyFont="1" applyFill="1" applyBorder="1" applyAlignment="1">
      <alignment vertical="top"/>
    </xf>
    <xf numFmtId="0" fontId="0" fillId="0" borderId="0" xfId="0" applyFont="1" applyFill="1" applyBorder="1" applyAlignment="1">
      <alignment horizontal="center" vertical="top"/>
    </xf>
    <xf numFmtId="2" fontId="0" fillId="0" borderId="0" xfId="0" applyNumberFormat="1" applyFont="1" applyFill="1" applyBorder="1" applyAlignment="1">
      <alignment horizontal="left" vertical="top"/>
    </xf>
    <xf numFmtId="0" fontId="3" fillId="0" borderId="0" xfId="0" applyFont="1" applyFill="1" applyBorder="1" applyAlignment="1">
      <alignment vertical="top"/>
    </xf>
    <xf numFmtId="0" fontId="4" fillId="0" borderId="0" xfId="0" applyFont="1" applyFill="1" applyBorder="1" applyAlignment="1">
      <alignment vertical="top"/>
    </xf>
    <xf numFmtId="0" fontId="4" fillId="3" borderId="0" xfId="0" applyFont="1" applyFill="1" applyBorder="1" applyAlignment="1">
      <alignment vertical="top"/>
    </xf>
    <xf numFmtId="0" fontId="0" fillId="3" borderId="0" xfId="0" applyFont="1" applyFill="1" applyBorder="1" applyAlignment="1">
      <alignment horizontal="left" vertical="top"/>
    </xf>
    <xf numFmtId="0" fontId="5" fillId="3" borderId="0" xfId="0" applyFont="1" applyFill="1" applyBorder="1" applyAlignment="1">
      <alignment vertical="top"/>
    </xf>
    <xf numFmtId="0" fontId="4" fillId="3" borderId="0" xfId="0" applyFont="1" applyFill="1" applyBorder="1" applyAlignment="1">
      <alignment horizontal="center" vertical="top"/>
    </xf>
    <xf numFmtId="0" fontId="5" fillId="0" borderId="0" xfId="0" applyFont="1" applyFill="1" applyBorder="1" applyAlignment="1">
      <alignment horizontal="center" vertical="top"/>
    </xf>
    <xf numFmtId="0" fontId="4" fillId="0" borderId="0" xfId="0" applyFont="1" applyFill="1" applyBorder="1" applyAlignment="1">
      <alignment horizontal="right" vertical="top"/>
    </xf>
    <xf numFmtId="0" fontId="7" fillId="0" borderId="0" xfId="0" applyFont="1" applyFill="1" applyBorder="1" applyAlignment="1">
      <alignment horizontal="left" vertical="top"/>
    </xf>
    <xf numFmtId="0" fontId="7" fillId="0" borderId="0" xfId="0" applyFont="1" applyFill="1" applyBorder="1" applyAlignment="1">
      <alignment vertical="top"/>
    </xf>
    <xf numFmtId="0" fontId="5" fillId="0" borderId="0" xfId="0" applyFont="1" applyFill="1" applyBorder="1" applyAlignment="1">
      <alignment horizontal="right" vertical="top"/>
    </xf>
    <xf numFmtId="0" fontId="1" fillId="2" borderId="0" xfId="0" applyFont="1" applyFill="1" applyBorder="1" applyAlignment="1">
      <alignment vertical="top"/>
    </xf>
    <xf numFmtId="0" fontId="1" fillId="2" borderId="0" xfId="0" applyFont="1" applyFill="1" applyBorder="1" applyAlignment="1">
      <alignment horizontal="center" vertical="top"/>
    </xf>
    <xf numFmtId="0" fontId="3" fillId="0" borderId="0" xfId="0" applyFont="1" applyFill="1" applyBorder="1" applyAlignment="1">
      <alignment horizontal="left" vertical="top"/>
    </xf>
    <xf numFmtId="0" fontId="2" fillId="0" borderId="0" xfId="0" applyFont="1" applyFill="1" applyBorder="1" applyAlignment="1">
      <alignment horizontal="center" vertical="top"/>
    </xf>
    <xf numFmtId="0" fontId="2" fillId="0" borderId="0" xfId="0" applyFont="1" applyFill="1" applyBorder="1" applyAlignment="1">
      <alignment vertical="top"/>
    </xf>
    <xf numFmtId="0" fontId="2" fillId="3" borderId="0" xfId="0" applyFont="1" applyFill="1" applyBorder="1" applyAlignment="1">
      <alignment horizontal="left" vertical="top"/>
    </xf>
    <xf numFmtId="0" fontId="4" fillId="3" borderId="0" xfId="0" applyFont="1" applyFill="1" applyBorder="1" applyAlignment="1">
      <alignment horizontal="left" vertical="top"/>
    </xf>
    <xf numFmtId="0" fontId="5" fillId="3" borderId="0" xfId="0" applyFont="1" applyFill="1" applyBorder="1" applyAlignment="1">
      <alignment horizontal="left" vertical="top"/>
    </xf>
    <xf numFmtId="0" fontId="2" fillId="3" borderId="0" xfId="0" applyFont="1" applyFill="1" applyBorder="1" applyAlignment="1">
      <alignment horizontal="center" vertical="top"/>
    </xf>
    <xf numFmtId="0" fontId="2" fillId="3" borderId="0" xfId="0" applyFont="1" applyFill="1" applyBorder="1" applyAlignment="1">
      <alignment vertical="top"/>
    </xf>
    <xf numFmtId="0" fontId="0" fillId="0" borderId="0" xfId="0" applyFont="1" applyFill="1" applyBorder="1" applyAlignment="1">
      <alignment vertical="top"/>
    </xf>
    <xf numFmtId="0" fontId="0" fillId="0" borderId="0" xfId="0" applyFont="1" applyFill="1" applyBorder="1" applyAlignment="1">
      <alignment horizontal="left" vertical="top"/>
    </xf>
    <xf numFmtId="0" fontId="6" fillId="0" borderId="0" xfId="0" applyFont="1" applyFill="1" applyBorder="1" applyAlignment="1">
      <alignment vertical="top"/>
    </xf>
    <xf numFmtId="0" fontId="5" fillId="0" borderId="0" xfId="0" applyFont="1" applyFill="1" applyBorder="1" applyAlignment="1">
      <alignment vertical="top"/>
    </xf>
    <xf numFmtId="0" fontId="0" fillId="0" borderId="0" xfId="0" applyFont="1" applyFill="1" applyBorder="1" applyAlignment="1">
      <alignment horizontal="center" vertical="top"/>
    </xf>
    <xf numFmtId="2" fontId="0" fillId="0" borderId="0" xfId="0" applyNumberFormat="1" applyFont="1" applyFill="1" applyBorder="1" applyAlignment="1">
      <alignment horizontal="left" vertical="top"/>
    </xf>
    <xf numFmtId="2" fontId="5" fillId="0" borderId="0" xfId="0" applyNumberFormat="1" applyFont="1" applyFill="1" applyBorder="1" applyAlignment="1">
      <alignment horizontal="center" vertical="top"/>
    </xf>
    <xf numFmtId="0" fontId="3" fillId="0" borderId="0" xfId="0" applyFont="1" applyFill="1" applyBorder="1" applyAlignment="1">
      <alignment vertical="top"/>
    </xf>
    <xf numFmtId="0" fontId="4" fillId="0" borderId="0" xfId="0" applyFont="1" applyFill="1" applyBorder="1" applyAlignment="1">
      <alignment vertical="top"/>
    </xf>
    <xf numFmtId="0" fontId="5" fillId="0" borderId="0" xfId="0" applyFont="1" applyFill="1" applyBorder="1" applyAlignment="1">
      <alignment horizontal="left" vertical="top"/>
    </xf>
    <xf numFmtId="0" fontId="5" fillId="0" borderId="0" xfId="0" applyFont="1" applyFill="1" applyBorder="1" applyAlignment="1">
      <alignment horizontal="center" vertical="top"/>
    </xf>
    <xf numFmtId="2" fontId="5" fillId="0" borderId="0" xfId="0" applyNumberFormat="1" applyFont="1" applyFill="1" applyBorder="1" applyAlignment="1">
      <alignment horizontal="left" vertical="top"/>
    </xf>
    <xf numFmtId="0" fontId="4" fillId="0" borderId="0" xfId="0" applyFont="1" applyFill="1" applyBorder="1" applyAlignment="1">
      <alignment horizontal="left" vertical="top"/>
    </xf>
    <xf numFmtId="0" fontId="0" fillId="0" borderId="0" xfId="0" applyFill="1" applyBorder="1" applyAlignment="1">
      <alignment horizontal="left" vertical="top"/>
    </xf>
    <xf numFmtId="0" fontId="5" fillId="0" borderId="0" xfId="0" applyNumberFormat="1" applyFont="1" applyFill="1" applyBorder="1" applyAlignment="1">
      <alignment horizontal="left" vertical="top"/>
    </xf>
    <xf numFmtId="0" fontId="4" fillId="0" borderId="0" xfId="0" applyNumberFormat="1" applyFont="1" applyFill="1" applyBorder="1" applyAlignment="1">
      <alignment horizontal="left" vertical="top"/>
    </xf>
    <xf numFmtId="0" fontId="8" fillId="0" borderId="0" xfId="0" applyFont="1" applyFill="1" applyBorder="1" applyAlignment="1">
      <alignment vertical="top"/>
    </xf>
    <xf numFmtId="0" fontId="2" fillId="0" borderId="0" xfId="0" applyFont="1" applyFill="1" applyBorder="1" applyAlignment="1">
      <alignment horizontal="left" vertical="top"/>
    </xf>
    <xf numFmtId="2" fontId="7" fillId="0" borderId="0" xfId="0" applyNumberFormat="1" applyFont="1" applyFill="1" applyBorder="1" applyAlignment="1">
      <alignment horizontal="left" vertical="top"/>
    </xf>
    <xf numFmtId="0" fontId="10" fillId="0" borderId="0" xfId="0" applyFont="1" applyFill="1" applyBorder="1" applyAlignment="1">
      <alignment vertical="top"/>
    </xf>
    <xf numFmtId="0" fontId="12" fillId="0" borderId="0" xfId="0" applyFont="1" applyFill="1" applyBorder="1" applyAlignment="1">
      <alignment vertical="top"/>
    </xf>
    <xf numFmtId="0" fontId="4" fillId="0" borderId="0" xfId="0" applyFont="1" applyFill="1" applyBorder="1" applyAlignment="1">
      <alignment horizontal="center" vertical="top"/>
    </xf>
    <xf numFmtId="0" fontId="9" fillId="0" borderId="0" xfId="0" applyFont="1"/>
    <xf numFmtId="0" fontId="13" fillId="0" borderId="0" xfId="0" applyFont="1"/>
    <xf numFmtId="0" fontId="14" fillId="0" borderId="0" xfId="0" applyFont="1" applyFill="1" applyBorder="1" applyAlignment="1">
      <alignment horizontal="right" vertical="top"/>
    </xf>
    <xf numFmtId="0" fontId="13" fillId="0" borderId="0" xfId="0" applyFont="1" applyAlignment="1">
      <alignment horizontal="right"/>
    </xf>
    <xf numFmtId="2" fontId="10" fillId="0" borderId="0" xfId="0" applyNumberFormat="1" applyFont="1" applyFill="1" applyBorder="1" applyAlignment="1">
      <alignment horizontal="left" vertical="top"/>
    </xf>
    <xf numFmtId="0" fontId="10" fillId="0" borderId="0" xfId="0" applyFont="1" applyFill="1" applyBorder="1" applyAlignment="1">
      <alignment horizontal="left" vertical="top"/>
    </xf>
    <xf numFmtId="0" fontId="11" fillId="0" borderId="0" xfId="0" applyFont="1" applyFill="1" applyBorder="1" applyAlignment="1">
      <alignment vertical="top"/>
    </xf>
    <xf numFmtId="0" fontId="10" fillId="0" borderId="0" xfId="0" applyFont="1" applyFill="1" applyBorder="1" applyAlignment="1">
      <alignment horizontal="center" vertical="top"/>
    </xf>
    <xf numFmtId="0" fontId="15" fillId="0" borderId="0" xfId="0" applyFont="1" applyFill="1" applyBorder="1" applyAlignment="1">
      <alignment vertical="top"/>
    </xf>
    <xf numFmtId="2" fontId="7" fillId="0" borderId="0" xfId="0" applyNumberFormat="1" applyFont="1" applyFill="1" applyBorder="1" applyAlignment="1">
      <alignment horizontal="center" vertical="top"/>
    </xf>
    <xf numFmtId="0" fontId="13" fillId="0" borderId="0" xfId="0" applyFont="1" applyFill="1"/>
    <xf numFmtId="0" fontId="14" fillId="0" borderId="0" xfId="0" applyFont="1" applyFill="1" applyBorder="1" applyAlignment="1">
      <alignment horizontal="center" vertical="top"/>
    </xf>
    <xf numFmtId="0" fontId="5" fillId="0" borderId="0" xfId="0" applyFont="1" applyFill="1" applyAlignment="1">
      <alignment vertical="top"/>
    </xf>
    <xf numFmtId="0" fontId="2" fillId="0" borderId="0" xfId="0" applyFont="1" applyFill="1" applyBorder="1" applyAlignment="1">
      <alignment horizontal="left" vertical="top"/>
    </xf>
    <xf numFmtId="0" fontId="2" fillId="0" borderId="0" xfId="0" applyFont="1" applyFill="1" applyBorder="1" applyAlignment="1">
      <alignment horizontal="left" vertical="top"/>
    </xf>
    <xf numFmtId="0" fontId="0" fillId="0" borderId="0" xfId="0" applyFont="1" applyFill="1" applyAlignment="1">
      <alignment horizontal="center"/>
    </xf>
    <xf numFmtId="0" fontId="0" fillId="0" borderId="0" xfId="0" applyFont="1" applyFill="1"/>
    <xf numFmtId="0" fontId="19" fillId="0" borderId="0" xfId="0" applyFont="1" applyFill="1"/>
    <xf numFmtId="0" fontId="0" fillId="0" borderId="0" xfId="0" applyFont="1" applyFill="1" applyAlignment="1">
      <alignment horizontal="center" vertical="center"/>
    </xf>
    <xf numFmtId="0" fontId="6" fillId="0" borderId="0" xfId="0" applyFont="1" applyFill="1"/>
    <xf numFmtId="0" fontId="0" fillId="0" borderId="2" xfId="0" applyFont="1" applyFill="1" applyBorder="1" applyAlignment="1">
      <alignment horizontal="center" vertical="center"/>
    </xf>
    <xf numFmtId="0" fontId="0" fillId="7" borderId="0" xfId="0" applyFont="1" applyFill="1" applyAlignment="1">
      <alignment horizontal="center"/>
    </xf>
    <xf numFmtId="0" fontId="0"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0" fillId="0" borderId="0" xfId="0" applyFont="1" applyFill="1" applyBorder="1"/>
    <xf numFmtId="0" fontId="20" fillId="0" borderId="0" xfId="0" applyFont="1" applyFill="1" applyBorder="1" applyAlignment="1">
      <alignment vertical="top"/>
    </xf>
    <xf numFmtId="0" fontId="0" fillId="0" borderId="3" xfId="0" applyFont="1" applyFill="1" applyBorder="1"/>
    <xf numFmtId="0" fontId="0" fillId="0" borderId="2" xfId="0" applyFont="1" applyFill="1" applyBorder="1"/>
    <xf numFmtId="0" fontId="0" fillId="0" borderId="4" xfId="0" applyFont="1" applyFill="1" applyBorder="1"/>
    <xf numFmtId="0" fontId="4" fillId="0" borderId="2" xfId="0" applyFont="1" applyFill="1" applyBorder="1" applyAlignment="1">
      <alignment vertical="top"/>
    </xf>
    <xf numFmtId="2" fontId="4" fillId="0" borderId="0" xfId="0" applyNumberFormat="1" applyFont="1" applyFill="1" applyBorder="1" applyAlignment="1">
      <alignment horizontal="left" vertical="top"/>
    </xf>
    <xf numFmtId="0" fontId="0" fillId="0" borderId="5" xfId="0" applyFont="1" applyFill="1" applyBorder="1"/>
    <xf numFmtId="0" fontId="4" fillId="0" borderId="2" xfId="0" applyFont="1" applyFill="1" applyBorder="1" applyAlignment="1">
      <alignment horizontal="center" vertical="center"/>
    </xf>
    <xf numFmtId="0" fontId="21" fillId="0" borderId="0" xfId="0" applyFont="1"/>
    <xf numFmtId="0" fontId="17" fillId="0" borderId="2" xfId="0" applyFont="1" applyFill="1" applyBorder="1" applyAlignment="1">
      <alignment horizontal="center" vertical="center"/>
    </xf>
    <xf numFmtId="0" fontId="21" fillId="0" borderId="0" xfId="0" applyFont="1" applyAlignment="1">
      <alignment vertical="center"/>
    </xf>
    <xf numFmtId="0" fontId="0" fillId="0" borderId="0" xfId="0" applyAlignment="1"/>
    <xf numFmtId="0" fontId="2" fillId="0" borderId="0" xfId="0" applyFont="1" applyFill="1" applyBorder="1" applyAlignment="1">
      <alignment horizontal="left" vertical="top" wrapText="1"/>
    </xf>
    <xf numFmtId="0" fontId="2" fillId="0" borderId="0" xfId="0" applyFont="1" applyFill="1" applyBorder="1" applyAlignment="1">
      <alignment vertical="top" wrapText="1"/>
    </xf>
    <xf numFmtId="0" fontId="2" fillId="8" borderId="0" xfId="0" applyFont="1" applyFill="1" applyBorder="1" applyAlignment="1">
      <alignment vertical="top"/>
    </xf>
    <xf numFmtId="0" fontId="0" fillId="8" borderId="0" xfId="0" applyFont="1" applyFill="1" applyBorder="1" applyAlignment="1">
      <alignment horizontal="right" vertical="top"/>
    </xf>
    <xf numFmtId="0" fontId="2" fillId="8" borderId="0" xfId="0" applyFont="1" applyFill="1" applyBorder="1" applyAlignment="1">
      <alignment horizontal="left" vertical="top"/>
    </xf>
    <xf numFmtId="0" fontId="4" fillId="8" borderId="0" xfId="0" applyFont="1" applyFill="1" applyBorder="1" applyAlignment="1">
      <alignment horizontal="left" vertical="top"/>
    </xf>
    <xf numFmtId="0" fontId="5" fillId="8" borderId="0" xfId="0" applyFont="1" applyFill="1" applyBorder="1" applyAlignment="1">
      <alignment horizontal="left" vertical="top"/>
    </xf>
    <xf numFmtId="0" fontId="2" fillId="8" borderId="0" xfId="0" applyFont="1" applyFill="1" applyBorder="1" applyAlignment="1">
      <alignment horizontal="center" vertical="top"/>
    </xf>
    <xf numFmtId="0" fontId="4" fillId="9" borderId="0" xfId="0" applyFont="1" applyFill="1" applyBorder="1" applyAlignment="1">
      <alignment vertical="top"/>
    </xf>
    <xf numFmtId="2" fontId="4" fillId="0" borderId="0" xfId="0" applyNumberFormat="1" applyFont="1" applyFill="1" applyBorder="1" applyAlignment="1">
      <alignment horizontal="center" vertical="top"/>
    </xf>
    <xf numFmtId="0" fontId="0" fillId="0" borderId="0" xfId="0" applyFont="1" applyFill="1" applyBorder="1" applyAlignment="1">
      <alignment horizontal="right" vertical="top"/>
    </xf>
    <xf numFmtId="0" fontId="4" fillId="9" borderId="0" xfId="0" applyFont="1" applyFill="1" applyBorder="1" applyAlignment="1">
      <alignment horizontal="left" vertical="top"/>
    </xf>
    <xf numFmtId="0" fontId="5" fillId="9" borderId="0" xfId="0" applyFont="1" applyFill="1" applyBorder="1" applyAlignment="1">
      <alignment horizontal="left" vertical="top"/>
    </xf>
    <xf numFmtId="0" fontId="4" fillId="0" borderId="0" xfId="0" applyFont="1" applyFill="1" applyBorder="1" applyAlignment="1">
      <alignment horizontal="left" vertical="top"/>
    </xf>
    <xf numFmtId="0" fontId="6" fillId="9" borderId="0" xfId="0" applyFont="1" applyFill="1" applyBorder="1" applyAlignment="1">
      <alignment vertical="top"/>
    </xf>
    <xf numFmtId="0" fontId="9" fillId="0" borderId="0" xfId="0" applyFont="1" applyFill="1" applyBorder="1" applyAlignment="1">
      <alignment vertical="top"/>
    </xf>
    <xf numFmtId="0" fontId="25" fillId="10" borderId="0" xfId="0" applyFont="1" applyFill="1" applyBorder="1" applyAlignment="1">
      <alignment vertical="top"/>
    </xf>
    <xf numFmtId="0" fontId="3" fillId="10" borderId="0" xfId="0" applyFont="1" applyFill="1" applyBorder="1" applyAlignment="1">
      <alignment horizontal="left" vertical="top"/>
    </xf>
    <xf numFmtId="0" fontId="25" fillId="10" borderId="0" xfId="0" applyFont="1" applyFill="1" applyBorder="1" applyAlignment="1">
      <alignment horizontal="left" vertical="top"/>
    </xf>
    <xf numFmtId="0" fontId="2" fillId="10" borderId="0" xfId="0" applyFont="1" applyFill="1" applyBorder="1" applyAlignment="1">
      <alignment horizontal="left" vertical="top"/>
    </xf>
    <xf numFmtId="0" fontId="25" fillId="10" borderId="0" xfId="0" applyFont="1" applyFill="1" applyBorder="1" applyAlignment="1">
      <alignment horizontal="center" vertical="top"/>
    </xf>
    <xf numFmtId="0" fontId="17" fillId="10" borderId="0" xfId="0" applyFont="1" applyFill="1" applyBorder="1" applyAlignment="1">
      <alignment vertical="top"/>
    </xf>
    <xf numFmtId="0" fontId="6" fillId="0" borderId="0" xfId="0" applyFont="1" applyFill="1" applyBorder="1" applyAlignment="1">
      <alignment vertical="top" wrapText="1"/>
    </xf>
    <xf numFmtId="2" fontId="0" fillId="0" borderId="0" xfId="0" applyNumberFormat="1" applyFont="1" applyFill="1" applyBorder="1" applyAlignment="1">
      <alignment horizontal="center" vertical="top"/>
    </xf>
    <xf numFmtId="0" fontId="3" fillId="10" borderId="0" xfId="0" applyFont="1" applyFill="1" applyBorder="1" applyAlignment="1">
      <alignment vertical="top"/>
    </xf>
    <xf numFmtId="0" fontId="1" fillId="2" borderId="0" xfId="0" applyFont="1" applyFill="1" applyBorder="1" applyAlignment="1">
      <alignment horizontal="left" vertical="top"/>
    </xf>
    <xf numFmtId="0" fontId="1" fillId="2" borderId="0" xfId="0" applyFont="1" applyFill="1" applyBorder="1" applyAlignment="1">
      <alignment vertical="top" wrapText="1"/>
    </xf>
    <xf numFmtId="0" fontId="4" fillId="0" borderId="0" xfId="0" applyFont="1" applyFill="1" applyBorder="1" applyAlignment="1">
      <alignment vertical="top" wrapText="1"/>
    </xf>
    <xf numFmtId="0" fontId="6" fillId="0" borderId="0" xfId="0" applyFont="1" applyAlignment="1">
      <alignment horizontal="left" vertical="top" wrapText="1"/>
    </xf>
    <xf numFmtId="0" fontId="6" fillId="0" borderId="0" xfId="0" applyFont="1" applyAlignment="1">
      <alignment vertical="top" wrapText="1"/>
    </xf>
    <xf numFmtId="0" fontId="2" fillId="0" borderId="0" xfId="0" applyFont="1" applyFill="1" applyBorder="1" applyAlignment="1">
      <alignment horizontal="center" vertical="top" wrapText="1"/>
    </xf>
    <xf numFmtId="0" fontId="2" fillId="0" borderId="0" xfId="0" applyFont="1" applyFill="1" applyBorder="1" applyAlignment="1">
      <alignment horizontal="right" vertical="top" wrapText="1"/>
    </xf>
    <xf numFmtId="0" fontId="3" fillId="0" borderId="0" xfId="0" applyFont="1" applyFill="1" applyBorder="1" applyAlignment="1">
      <alignment horizontal="left" vertical="top" wrapText="1"/>
    </xf>
    <xf numFmtId="2" fontId="0" fillId="0" borderId="0" xfId="0" applyNumberFormat="1" applyFont="1" applyFill="1" applyBorder="1" applyAlignment="1">
      <alignment vertical="top"/>
    </xf>
    <xf numFmtId="0" fontId="2" fillId="11" borderId="0" xfId="0" applyFont="1" applyFill="1" applyBorder="1" applyAlignment="1">
      <alignment horizontal="left" vertical="top"/>
    </xf>
    <xf numFmtId="0" fontId="4" fillId="11" borderId="0" xfId="0" applyFont="1" applyFill="1" applyBorder="1" applyAlignment="1">
      <alignment horizontal="left" vertical="top"/>
    </xf>
    <xf numFmtId="0" fontId="26" fillId="11" borderId="0" xfId="0" applyFont="1" applyFill="1" applyBorder="1" applyAlignment="1">
      <alignment horizontal="left" vertical="top"/>
    </xf>
    <xf numFmtId="0" fontId="2" fillId="11" borderId="0" xfId="0" applyFont="1" applyFill="1" applyBorder="1" applyAlignment="1">
      <alignment horizontal="left" vertical="top" wrapText="1"/>
    </xf>
    <xf numFmtId="0" fontId="5" fillId="11" borderId="0" xfId="0" applyFont="1" applyFill="1" applyBorder="1" applyAlignment="1">
      <alignment vertical="top"/>
    </xf>
    <xf numFmtId="0" fontId="4" fillId="11" borderId="0" xfId="0" applyFont="1" applyFill="1" applyBorder="1" applyAlignment="1">
      <alignment horizontal="left" vertical="top" wrapText="1"/>
    </xf>
    <xf numFmtId="0" fontId="5" fillId="11" borderId="0" xfId="0" applyFont="1" applyFill="1" applyBorder="1" applyAlignment="1">
      <alignment horizontal="left" vertical="top" wrapText="1"/>
    </xf>
    <xf numFmtId="0" fontId="2" fillId="11" borderId="0" xfId="0" applyFont="1" applyFill="1" applyBorder="1" applyAlignment="1">
      <alignment horizontal="center" vertical="top"/>
    </xf>
    <xf numFmtId="0" fontId="4" fillId="12" borderId="0" xfId="0" applyFont="1" applyFill="1" applyBorder="1" applyAlignment="1">
      <alignment vertical="top"/>
    </xf>
    <xf numFmtId="0" fontId="2" fillId="11" borderId="0" xfId="0" applyFont="1" applyFill="1" applyBorder="1" applyAlignment="1">
      <alignment vertical="top"/>
    </xf>
    <xf numFmtId="0" fontId="0" fillId="0" borderId="0" xfId="0" applyFont="1" applyBorder="1" applyAlignment="1">
      <alignment vertical="top"/>
    </xf>
    <xf numFmtId="0" fontId="26" fillId="0" borderId="0" xfId="0" applyFont="1" applyFill="1" applyBorder="1" applyAlignment="1">
      <alignment horizontal="left" vertical="top"/>
    </xf>
    <xf numFmtId="0" fontId="0" fillId="0" borderId="0" xfId="0" applyFont="1" applyFill="1" applyBorder="1" applyAlignment="1">
      <alignment horizontal="left" vertical="top" wrapText="1"/>
    </xf>
    <xf numFmtId="0" fontId="5" fillId="0" borderId="0" xfId="0" applyFont="1" applyFill="1" applyBorder="1" applyAlignment="1">
      <alignment vertical="top" wrapText="1"/>
    </xf>
    <xf numFmtId="0" fontId="0" fillId="12" borderId="0" xfId="0" applyFont="1" applyFill="1" applyBorder="1" applyAlignment="1">
      <alignment vertical="top"/>
    </xf>
    <xf numFmtId="0" fontId="26" fillId="0" borderId="0" xfId="0" applyFont="1" applyFill="1" applyBorder="1" applyAlignment="1">
      <alignment vertical="top"/>
    </xf>
    <xf numFmtId="0" fontId="5" fillId="0" borderId="0" xfId="0" applyFont="1" applyFill="1" applyBorder="1" applyAlignment="1">
      <alignment horizontal="left" vertical="top" wrapText="1"/>
    </xf>
    <xf numFmtId="0" fontId="4" fillId="0" borderId="0" xfId="0" applyFont="1" applyFill="1" applyBorder="1" applyAlignment="1">
      <alignment horizontal="left" vertical="top" wrapText="1"/>
    </xf>
    <xf numFmtId="0" fontId="5" fillId="12" borderId="0" xfId="0" applyFont="1" applyFill="1" applyBorder="1" applyAlignment="1">
      <alignment vertical="top"/>
    </xf>
    <xf numFmtId="0" fontId="0" fillId="0" borderId="0" xfId="0" applyFill="1" applyBorder="1" applyAlignment="1">
      <alignment horizontal="left" vertical="top" wrapText="1"/>
    </xf>
    <xf numFmtId="0" fontId="5" fillId="0" borderId="0" xfId="0" applyNumberFormat="1" applyFont="1" applyFill="1" applyBorder="1" applyAlignment="1">
      <alignment horizontal="left" vertical="top" wrapText="1"/>
    </xf>
    <xf numFmtId="0" fontId="4" fillId="0" borderId="0" xfId="0" applyNumberFormat="1" applyFont="1" applyFill="1" applyBorder="1" applyAlignment="1">
      <alignment horizontal="left" vertical="top" wrapText="1"/>
    </xf>
    <xf numFmtId="0" fontId="4" fillId="13" borderId="0" xfId="0" applyFont="1" applyFill="1" applyBorder="1" applyAlignment="1">
      <alignment vertical="top"/>
    </xf>
    <xf numFmtId="0" fontId="3" fillId="0" borderId="0" xfId="0" applyFont="1" applyFill="1" applyBorder="1" applyAlignment="1">
      <alignment horizontal="center" vertical="top"/>
    </xf>
    <xf numFmtId="0" fontId="3" fillId="0" borderId="0" xfId="0" applyFont="1" applyFill="1" applyBorder="1" applyAlignment="1">
      <alignment vertical="top" wrapText="1"/>
    </xf>
    <xf numFmtId="0" fontId="27" fillId="2" borderId="0" xfId="0" applyFont="1" applyFill="1" applyBorder="1" applyAlignment="1">
      <alignment vertical="top"/>
    </xf>
    <xf numFmtId="0" fontId="27" fillId="2" borderId="0" xfId="0" applyFont="1" applyFill="1" applyBorder="1" applyAlignment="1">
      <alignment horizontal="right" vertical="top"/>
    </xf>
    <xf numFmtId="0" fontId="27" fillId="2" borderId="0" xfId="0" applyFont="1" applyFill="1" applyBorder="1" applyAlignment="1">
      <alignment horizontal="center" vertical="top"/>
    </xf>
    <xf numFmtId="0" fontId="28" fillId="2" borderId="0" xfId="0" applyFont="1" applyFill="1" applyBorder="1" applyAlignment="1">
      <alignment vertical="top"/>
    </xf>
    <xf numFmtId="2" fontId="2" fillId="14" borderId="0" xfId="0" applyNumberFormat="1" applyFont="1" applyFill="1" applyBorder="1" applyAlignment="1">
      <alignment horizontal="left" vertical="top"/>
    </xf>
    <xf numFmtId="0" fontId="9" fillId="14" borderId="0" xfId="0" applyFont="1" applyFill="1" applyBorder="1" applyAlignment="1">
      <alignment horizontal="left" vertical="top"/>
    </xf>
    <xf numFmtId="0" fontId="4" fillId="14" borderId="0" xfId="0" applyFont="1" applyFill="1" applyBorder="1" applyAlignment="1">
      <alignment horizontal="left" vertical="top"/>
    </xf>
    <xf numFmtId="0" fontId="2" fillId="14" borderId="0" xfId="0" applyFont="1" applyFill="1" applyBorder="1" applyAlignment="1">
      <alignment vertical="top"/>
    </xf>
    <xf numFmtId="0" fontId="4" fillId="14" borderId="0" xfId="0" applyFont="1" applyFill="1" applyBorder="1" applyAlignment="1">
      <alignment vertical="top"/>
    </xf>
    <xf numFmtId="0" fontId="9" fillId="14" borderId="0" xfId="0" applyFont="1" applyFill="1" applyBorder="1" applyAlignment="1">
      <alignment horizontal="center" vertical="top"/>
    </xf>
    <xf numFmtId="0" fontId="9" fillId="14" borderId="0" xfId="0" applyFont="1" applyFill="1" applyBorder="1" applyAlignment="1">
      <alignment vertical="top"/>
    </xf>
    <xf numFmtId="2" fontId="29" fillId="0" borderId="0" xfId="0" applyNumberFormat="1" applyFont="1" applyFill="1" applyBorder="1" applyAlignment="1">
      <alignment horizontal="left" vertical="top"/>
    </xf>
    <xf numFmtId="0" fontId="29" fillId="0" borderId="0" xfId="0" applyFont="1" applyFill="1" applyBorder="1" applyAlignment="1">
      <alignment horizontal="left" vertical="top"/>
    </xf>
    <xf numFmtId="2" fontId="2" fillId="0" borderId="0" xfId="0" applyNumberFormat="1" applyFont="1" applyFill="1" applyBorder="1" applyAlignment="1">
      <alignment horizontal="center" vertical="top"/>
    </xf>
    <xf numFmtId="0" fontId="29" fillId="0" borderId="0" xfId="0" applyFont="1" applyFill="1" applyBorder="1" applyAlignment="1">
      <alignment vertical="top"/>
    </xf>
    <xf numFmtId="2" fontId="9" fillId="0" borderId="0" xfId="0" applyNumberFormat="1" applyFont="1" applyFill="1" applyBorder="1" applyAlignment="1">
      <alignment horizontal="left" vertical="top"/>
    </xf>
    <xf numFmtId="2" fontId="2" fillId="0" borderId="0" xfId="0" applyNumberFormat="1" applyFont="1" applyFill="1" applyBorder="1" applyAlignment="1">
      <alignment horizontal="left" vertical="top"/>
    </xf>
    <xf numFmtId="0" fontId="9" fillId="0" borderId="0" xfId="0" applyFont="1" applyFill="1" applyBorder="1" applyAlignment="1">
      <alignment horizontal="left" vertical="top"/>
    </xf>
    <xf numFmtId="0" fontId="9" fillId="0" borderId="0" xfId="0" applyFont="1" applyFill="1" applyBorder="1" applyAlignment="1">
      <alignment horizontal="center" vertical="top"/>
    </xf>
    <xf numFmtId="0" fontId="29" fillId="0" borderId="0" xfId="0" applyFont="1" applyFill="1" applyBorder="1" applyAlignment="1">
      <alignment horizontal="center" vertical="top"/>
    </xf>
    <xf numFmtId="0" fontId="9" fillId="0" borderId="0" xfId="0" applyFont="1" applyFill="1"/>
    <xf numFmtId="2" fontId="9" fillId="0" borderId="0" xfId="0" applyNumberFormat="1" applyFont="1" applyFill="1" applyBorder="1" applyAlignment="1">
      <alignment horizontal="center" vertical="top"/>
    </xf>
    <xf numFmtId="2" fontId="29" fillId="0" borderId="0" xfId="0" applyNumberFormat="1" applyFont="1" applyFill="1" applyBorder="1" applyAlignment="1">
      <alignment horizontal="center" vertical="top"/>
    </xf>
    <xf numFmtId="2" fontId="29" fillId="0" borderId="0" xfId="0" applyNumberFormat="1" applyFont="1" applyFill="1" applyAlignment="1">
      <alignment horizontal="center" vertical="top"/>
    </xf>
    <xf numFmtId="0" fontId="9" fillId="0" borderId="0" xfId="0" applyFont="1" applyFill="1" applyBorder="1" applyAlignment="1">
      <alignment vertical="top" wrapText="1"/>
    </xf>
    <xf numFmtId="0" fontId="9" fillId="0" borderId="0" xfId="0" applyFont="1" applyFill="1" applyAlignment="1">
      <alignment horizontal="left" vertical="top"/>
    </xf>
    <xf numFmtId="0" fontId="4" fillId="0" borderId="0" xfId="0" quotePrefix="1" applyFont="1" applyFill="1" applyBorder="1" applyAlignment="1">
      <alignment horizontal="left" vertical="top"/>
    </xf>
    <xf numFmtId="0" fontId="30" fillId="0" borderId="0" xfId="0" applyFont="1" applyFill="1" applyAlignment="1">
      <alignment vertical="center" wrapText="1"/>
    </xf>
    <xf numFmtId="2" fontId="9" fillId="0" borderId="0" xfId="0" applyNumberFormat="1" applyFont="1" applyFill="1" applyAlignment="1">
      <alignment horizontal="center" vertical="top"/>
    </xf>
    <xf numFmtId="0" fontId="2" fillId="0" borderId="0" xfId="0" applyFont="1" applyBorder="1" applyAlignment="1">
      <alignment horizontal="left" vertical="top" wrapText="1"/>
    </xf>
    <xf numFmtId="0" fontId="4" fillId="15" borderId="0" xfId="0" applyFont="1" applyFill="1" applyBorder="1" applyAlignment="1">
      <alignment horizontal="left" vertical="top"/>
    </xf>
    <xf numFmtId="0" fontId="4" fillId="14" borderId="0" xfId="0" applyFont="1" applyFill="1" applyBorder="1" applyAlignment="1">
      <alignment horizontal="center" vertical="top"/>
    </xf>
    <xf numFmtId="0" fontId="9" fillId="9" borderId="0" xfId="0" applyFont="1" applyFill="1" applyBorder="1" applyAlignment="1">
      <alignment horizontal="left" vertical="top"/>
    </xf>
    <xf numFmtId="0" fontId="4" fillId="17" borderId="0" xfId="0" applyFont="1" applyFill="1" applyBorder="1" applyAlignment="1">
      <alignment vertical="top"/>
    </xf>
    <xf numFmtId="0" fontId="4" fillId="17" borderId="0" xfId="0" applyFont="1" applyFill="1" applyBorder="1" applyAlignment="1">
      <alignment horizontal="left" vertical="top"/>
    </xf>
    <xf numFmtId="0" fontId="4" fillId="17" borderId="0" xfId="0" applyFont="1" applyFill="1" applyBorder="1" applyAlignment="1">
      <alignment horizontal="center" vertical="top"/>
    </xf>
    <xf numFmtId="2" fontId="4" fillId="14" borderId="0" xfId="0" applyNumberFormat="1" applyFont="1" applyFill="1" applyBorder="1" applyAlignment="1">
      <alignment horizontal="center" vertical="top"/>
    </xf>
    <xf numFmtId="0" fontId="0" fillId="0" borderId="0" xfId="0" applyFont="1" applyAlignment="1"/>
    <xf numFmtId="0" fontId="0" fillId="0" borderId="0" xfId="0" applyFont="1" applyFill="1" applyAlignment="1"/>
    <xf numFmtId="0" fontId="14" fillId="0" borderId="0" xfId="0" applyFont="1" applyFill="1" applyBorder="1" applyAlignment="1">
      <alignment horizontal="left" vertical="top"/>
    </xf>
    <xf numFmtId="0" fontId="14" fillId="0" borderId="0" xfId="0" applyFont="1" applyFill="1" applyBorder="1" applyAlignment="1">
      <alignment horizontal="left" vertical="top" wrapText="1"/>
    </xf>
    <xf numFmtId="0" fontId="13" fillId="0" borderId="0" xfId="0" applyFont="1" applyFill="1" applyBorder="1" applyAlignment="1">
      <alignment vertical="top"/>
    </xf>
    <xf numFmtId="0" fontId="9" fillId="0" borderId="0" xfId="0" applyFont="1" applyBorder="1" applyAlignment="1">
      <alignment horizontal="center" vertical="top"/>
    </xf>
    <xf numFmtId="0" fontId="34" fillId="18" borderId="0" xfId="0" applyFont="1" applyFill="1" applyBorder="1" applyAlignment="1">
      <alignment vertical="top"/>
    </xf>
    <xf numFmtId="0" fontId="4" fillId="18" borderId="0" xfId="0" applyFont="1" applyFill="1" applyBorder="1" applyAlignment="1">
      <alignment vertical="top"/>
    </xf>
    <xf numFmtId="0" fontId="2" fillId="18" borderId="0" xfId="0" applyFont="1" applyFill="1" applyBorder="1" applyAlignment="1">
      <alignment vertical="top"/>
    </xf>
    <xf numFmtId="0" fontId="4" fillId="18" borderId="0" xfId="0" applyFont="1" applyFill="1" applyBorder="1" applyAlignment="1">
      <alignment horizontal="left" vertical="top"/>
    </xf>
    <xf numFmtId="2" fontId="4" fillId="18" borderId="0" xfId="0" applyNumberFormat="1" applyFont="1" applyFill="1" applyBorder="1" applyAlignment="1">
      <alignment horizontal="center" vertical="top"/>
    </xf>
    <xf numFmtId="2" fontId="9" fillId="0" borderId="0" xfId="0" applyNumberFormat="1" applyFont="1" applyBorder="1" applyAlignment="1">
      <alignment horizontal="center" vertical="top"/>
    </xf>
    <xf numFmtId="2" fontId="13" fillId="0" borderId="0" xfId="0" applyNumberFormat="1" applyFont="1" applyFill="1" applyBorder="1" applyAlignment="1">
      <alignment horizontal="left" vertical="top"/>
    </xf>
    <xf numFmtId="0" fontId="14" fillId="0" borderId="0" xfId="0" applyFont="1" applyFill="1" applyBorder="1" applyAlignment="1">
      <alignment vertical="top"/>
    </xf>
    <xf numFmtId="2" fontId="14" fillId="0" borderId="0" xfId="0" applyNumberFormat="1" applyFont="1" applyFill="1" applyBorder="1" applyAlignment="1">
      <alignment horizontal="center" vertical="top"/>
    </xf>
    <xf numFmtId="2" fontId="35" fillId="18" borderId="0" xfId="0" applyNumberFormat="1" applyFont="1" applyFill="1" applyBorder="1" applyAlignment="1">
      <alignment horizontal="left" vertical="top"/>
    </xf>
    <xf numFmtId="0" fontId="35" fillId="18" borderId="0" xfId="0" applyFont="1" applyFill="1" applyBorder="1" applyAlignment="1">
      <alignment vertical="top"/>
    </xf>
    <xf numFmtId="0" fontId="35" fillId="18" borderId="0" xfId="0" applyFont="1" applyFill="1" applyBorder="1" applyAlignment="1">
      <alignment horizontal="center" vertical="top"/>
    </xf>
    <xf numFmtId="0" fontId="25" fillId="18" borderId="0" xfId="0" applyFont="1" applyFill="1" applyBorder="1" applyAlignment="1">
      <alignment vertical="top"/>
    </xf>
    <xf numFmtId="2" fontId="31" fillId="16" borderId="0" xfId="0" applyNumberFormat="1" applyFont="1" applyFill="1" applyBorder="1" applyAlignment="1">
      <alignment horizontal="left" vertical="top"/>
    </xf>
    <xf numFmtId="0" fontId="31" fillId="16" borderId="0" xfId="0" applyFont="1" applyFill="1" applyBorder="1" applyAlignment="1">
      <alignment vertical="top"/>
    </xf>
    <xf numFmtId="0" fontId="31" fillId="16" borderId="0" xfId="0" applyFont="1" applyFill="1" applyBorder="1" applyAlignment="1">
      <alignment horizontal="left" vertical="top"/>
    </xf>
    <xf numFmtId="2" fontId="31" fillId="16" borderId="0" xfId="0" applyNumberFormat="1" applyFont="1" applyFill="1" applyBorder="1" applyAlignment="1">
      <alignment horizontal="center" vertical="top"/>
    </xf>
    <xf numFmtId="0" fontId="32" fillId="16" borderId="0" xfId="0" applyFont="1" applyFill="1" applyBorder="1" applyAlignment="1">
      <alignment vertical="top"/>
    </xf>
    <xf numFmtId="0" fontId="33" fillId="16" borderId="0" xfId="0" applyFont="1" applyFill="1" applyBorder="1" applyAlignment="1">
      <alignment vertical="top"/>
    </xf>
    <xf numFmtId="2" fontId="36" fillId="16" borderId="0" xfId="0" applyNumberFormat="1" applyFont="1" applyFill="1" applyBorder="1" applyAlignment="1">
      <alignment horizontal="left" vertical="top"/>
    </xf>
    <xf numFmtId="0" fontId="36" fillId="16" borderId="0" xfId="0" applyFont="1" applyFill="1" applyBorder="1" applyAlignment="1">
      <alignment horizontal="left" vertical="top"/>
    </xf>
    <xf numFmtId="0" fontId="33" fillId="16" borderId="0" xfId="0" applyFont="1" applyFill="1" applyBorder="1" applyAlignment="1">
      <alignment horizontal="left" vertical="top"/>
    </xf>
    <xf numFmtId="2" fontId="33" fillId="16" borderId="0" xfId="0" applyNumberFormat="1" applyFont="1" applyFill="1" applyBorder="1" applyAlignment="1">
      <alignment horizontal="center" vertical="top"/>
    </xf>
    <xf numFmtId="0" fontId="36" fillId="16" borderId="0" xfId="0" applyFont="1" applyFill="1" applyBorder="1" applyAlignment="1">
      <alignment vertical="top"/>
    </xf>
    <xf numFmtId="0" fontId="38" fillId="2" borderId="0" xfId="0" applyFont="1" applyFill="1" applyBorder="1" applyAlignment="1">
      <alignment horizontal="left" vertical="top"/>
    </xf>
    <xf numFmtId="0" fontId="38" fillId="2" borderId="0" xfId="0" applyFont="1" applyFill="1" applyBorder="1" applyAlignment="1">
      <alignment vertical="top"/>
    </xf>
    <xf numFmtId="0" fontId="5" fillId="14" borderId="0" xfId="0" applyFont="1" applyFill="1" applyBorder="1" applyAlignment="1">
      <alignment horizontal="left" vertical="top"/>
    </xf>
    <xf numFmtId="0" fontId="2" fillId="14" borderId="0" xfId="0" applyFont="1" applyFill="1" applyBorder="1" applyAlignment="1">
      <alignment horizontal="left" vertical="top"/>
    </xf>
    <xf numFmtId="0" fontId="0" fillId="14" borderId="0" xfId="0" applyFont="1" applyFill="1" applyBorder="1" applyAlignment="1">
      <alignment vertical="top"/>
    </xf>
    <xf numFmtId="0" fontId="4" fillId="19" borderId="0" xfId="0" applyFont="1" applyFill="1" applyBorder="1" applyAlignment="1">
      <alignment vertical="top"/>
    </xf>
    <xf numFmtId="0" fontId="5" fillId="19" borderId="0" xfId="0" applyFont="1" applyFill="1" applyBorder="1" applyAlignment="1">
      <alignment horizontal="left" vertical="top"/>
    </xf>
    <xf numFmtId="0" fontId="4" fillId="19" borderId="0" xfId="0" applyFont="1" applyFill="1" applyBorder="1" applyAlignment="1">
      <alignment horizontal="left" vertical="top"/>
    </xf>
    <xf numFmtId="0" fontId="2" fillId="19" borderId="0" xfId="0" applyFont="1" applyFill="1" applyBorder="1" applyAlignment="1">
      <alignment horizontal="left" vertical="top"/>
    </xf>
    <xf numFmtId="0" fontId="2" fillId="19" borderId="0" xfId="0" applyFont="1" applyFill="1" applyBorder="1" applyAlignment="1">
      <alignment vertical="top"/>
    </xf>
    <xf numFmtId="0" fontId="4" fillId="19" borderId="0" xfId="0" applyFont="1" applyFill="1" applyBorder="1" applyAlignment="1">
      <alignment horizontal="center" vertical="top"/>
    </xf>
    <xf numFmtId="0" fontId="0" fillId="19" borderId="0" xfId="0" applyFont="1" applyFill="1" applyBorder="1" applyAlignment="1">
      <alignment vertical="top"/>
    </xf>
    <xf numFmtId="0" fontId="5" fillId="15" borderId="0" xfId="0" applyFont="1" applyFill="1" applyBorder="1" applyAlignment="1">
      <alignment horizontal="left" vertical="top"/>
    </xf>
    <xf numFmtId="0" fontId="6" fillId="12" borderId="0" xfId="0" applyFont="1" applyFill="1" applyBorder="1" applyAlignment="1">
      <alignment vertical="top"/>
    </xf>
    <xf numFmtId="0" fontId="2" fillId="13" borderId="0" xfId="0" applyFont="1" applyFill="1" applyBorder="1" applyAlignment="1">
      <alignment vertical="top"/>
    </xf>
    <xf numFmtId="0" fontId="4" fillId="13" borderId="0" xfId="0" applyFont="1" applyFill="1" applyBorder="1" applyAlignment="1">
      <alignment horizontal="left" vertical="top"/>
    </xf>
    <xf numFmtId="0" fontId="4" fillId="13" borderId="0" xfId="0" applyFont="1" applyFill="1" applyBorder="1" applyAlignment="1">
      <alignment horizontal="center" vertical="top"/>
    </xf>
    <xf numFmtId="0" fontId="9" fillId="13" borderId="0" xfId="0" applyFont="1" applyFill="1" applyBorder="1" applyAlignment="1">
      <alignment vertical="top"/>
    </xf>
    <xf numFmtId="0" fontId="2" fillId="17" borderId="0" xfId="0" applyFont="1" applyFill="1" applyBorder="1" applyAlignment="1">
      <alignment vertical="top"/>
    </xf>
    <xf numFmtId="0" fontId="9" fillId="17" borderId="0" xfId="0" applyFont="1" applyFill="1" applyBorder="1" applyAlignment="1">
      <alignment vertical="top"/>
    </xf>
    <xf numFmtId="0" fontId="4" fillId="20" borderId="0" xfId="0" applyFont="1" applyFill="1" applyBorder="1" applyAlignment="1">
      <alignment horizontal="left" vertical="top"/>
    </xf>
    <xf numFmtId="0" fontId="2" fillId="18" borderId="0" xfId="0" applyFont="1" applyFill="1" applyBorder="1" applyAlignment="1">
      <alignment horizontal="left" vertical="top"/>
    </xf>
    <xf numFmtId="0" fontId="4" fillId="18" borderId="0" xfId="0" applyFont="1" applyFill="1" applyBorder="1" applyAlignment="1">
      <alignment horizontal="center" vertical="top"/>
    </xf>
    <xf numFmtId="0" fontId="9" fillId="18" borderId="0" xfId="0" applyFont="1" applyFill="1" applyBorder="1" applyAlignment="1">
      <alignment vertical="top"/>
    </xf>
    <xf numFmtId="0" fontId="0" fillId="0" borderId="0" xfId="0" applyAlignment="1">
      <alignment vertical="center"/>
    </xf>
    <xf numFmtId="0" fontId="4" fillId="0" borderId="0" xfId="0" applyFont="1" applyAlignment="1"/>
    <xf numFmtId="0" fontId="4" fillId="21" borderId="0" xfId="0" applyFont="1" applyFill="1" applyBorder="1" applyAlignment="1">
      <alignment vertical="top"/>
    </xf>
    <xf numFmtId="0" fontId="5" fillId="21" borderId="0" xfId="0" applyFont="1" applyFill="1" applyBorder="1" applyAlignment="1">
      <alignment horizontal="left" vertical="top"/>
    </xf>
    <xf numFmtId="0" fontId="4" fillId="21" borderId="0" xfId="0" applyFont="1" applyFill="1" applyBorder="1" applyAlignment="1">
      <alignment horizontal="left" vertical="top"/>
    </xf>
    <xf numFmtId="0" fontId="4" fillId="21" borderId="0" xfId="0" applyFont="1" applyFill="1" applyBorder="1" applyAlignment="1">
      <alignment horizontal="center" vertical="top"/>
    </xf>
    <xf numFmtId="0" fontId="2" fillId="21" borderId="0" xfId="0" applyFont="1" applyFill="1" applyBorder="1" applyAlignment="1">
      <alignment vertical="top"/>
    </xf>
    <xf numFmtId="0" fontId="5" fillId="18" borderId="0" xfId="0" applyFont="1" applyFill="1" applyBorder="1" applyAlignment="1">
      <alignment vertical="top"/>
    </xf>
    <xf numFmtId="0" fontId="5" fillId="18" borderId="0" xfId="0" applyFont="1" applyFill="1" applyBorder="1" applyAlignment="1">
      <alignment horizontal="right" vertical="top"/>
    </xf>
    <xf numFmtId="0" fontId="3" fillId="18" borderId="0" xfId="0" applyFont="1" applyFill="1" applyBorder="1" applyAlignment="1">
      <alignment vertical="top"/>
    </xf>
    <xf numFmtId="0" fontId="5" fillId="18" borderId="0" xfId="0" applyFont="1" applyFill="1" applyBorder="1" applyAlignment="1">
      <alignment horizontal="center" vertical="top"/>
    </xf>
    <xf numFmtId="0" fontId="5" fillId="18" borderId="0" xfId="0" applyFont="1" applyFill="1" applyBorder="1" applyAlignment="1">
      <alignment horizontal="left" vertical="top"/>
    </xf>
    <xf numFmtId="2" fontId="5" fillId="0" borderId="0" xfId="0" applyNumberFormat="1" applyFont="1" applyFill="1" applyBorder="1" applyAlignment="1">
      <alignment horizontal="left" vertical="top" wrapText="1"/>
    </xf>
    <xf numFmtId="0" fontId="5" fillId="15" borderId="0" xfId="0" applyFont="1" applyFill="1" applyBorder="1" applyAlignment="1">
      <alignment horizontal="left" vertical="top" wrapText="1"/>
    </xf>
    <xf numFmtId="2" fontId="5" fillId="0" borderId="0" xfId="0" applyNumberFormat="1" applyFont="1" applyFill="1" applyBorder="1" applyAlignment="1">
      <alignment horizontal="center" vertical="top" wrapText="1"/>
    </xf>
    <xf numFmtId="0" fontId="0" fillId="0" borderId="0" xfId="0" applyFont="1" applyFill="1" applyBorder="1" applyAlignment="1">
      <alignment vertical="top" wrapText="1"/>
    </xf>
    <xf numFmtId="0" fontId="5" fillId="14" borderId="0" xfId="0" applyFont="1" applyFill="1" applyBorder="1" applyAlignment="1">
      <alignment vertical="top"/>
    </xf>
    <xf numFmtId="0" fontId="4" fillId="7" borderId="0" xfId="0" applyFont="1" applyFill="1" applyBorder="1" applyAlignment="1">
      <alignment horizontal="left" vertical="top"/>
    </xf>
    <xf numFmtId="0" fontId="39" fillId="18" borderId="0" xfId="0" applyFont="1" applyFill="1" applyBorder="1" applyAlignment="1">
      <alignment horizontal="left" vertical="top"/>
    </xf>
    <xf numFmtId="0" fontId="0" fillId="18" borderId="0" xfId="0" applyFont="1" applyFill="1" applyBorder="1" applyAlignment="1">
      <alignment vertical="top"/>
    </xf>
    <xf numFmtId="0" fontId="4" fillId="22" borderId="0" xfId="0" applyFont="1" applyFill="1" applyBorder="1" applyAlignment="1">
      <alignment vertical="top"/>
    </xf>
    <xf numFmtId="2" fontId="34" fillId="22" borderId="0" xfId="0" applyNumberFormat="1" applyFont="1" applyFill="1" applyBorder="1" applyAlignment="1">
      <alignment horizontal="left" vertical="top"/>
    </xf>
    <xf numFmtId="0" fontId="34" fillId="22" borderId="0" xfId="0" applyFont="1" applyFill="1" applyBorder="1" applyAlignment="1">
      <alignment horizontal="left" vertical="top"/>
    </xf>
    <xf numFmtId="0" fontId="40" fillId="22" borderId="0" xfId="0" applyFont="1" applyFill="1" applyBorder="1" applyAlignment="1">
      <alignment vertical="top"/>
    </xf>
    <xf numFmtId="0" fontId="34" fillId="22" borderId="0" xfId="0" applyFont="1" applyFill="1" applyBorder="1" applyAlignment="1">
      <alignment horizontal="center" vertical="top"/>
    </xf>
    <xf numFmtId="0" fontId="34" fillId="22" borderId="0" xfId="0" applyFont="1" applyFill="1" applyBorder="1" applyAlignment="1">
      <alignment vertical="top"/>
    </xf>
    <xf numFmtId="0" fontId="4" fillId="23" borderId="0" xfId="0" applyFont="1" applyFill="1" applyBorder="1" applyAlignment="1">
      <alignment vertical="top"/>
    </xf>
    <xf numFmtId="2" fontId="34" fillId="23" borderId="0" xfId="0" applyNumberFormat="1" applyFont="1" applyFill="1" applyBorder="1" applyAlignment="1">
      <alignment horizontal="left" vertical="top"/>
    </xf>
    <xf numFmtId="0" fontId="34" fillId="23" borderId="0" xfId="0" applyFont="1" applyFill="1" applyBorder="1" applyAlignment="1">
      <alignment horizontal="left" vertical="top"/>
    </xf>
    <xf numFmtId="0" fontId="40" fillId="23" borderId="0" xfId="0" applyFont="1" applyFill="1" applyBorder="1" applyAlignment="1">
      <alignment vertical="top"/>
    </xf>
    <xf numFmtId="0" fontId="34" fillId="23" borderId="0" xfId="0" applyFont="1" applyFill="1" applyBorder="1" applyAlignment="1">
      <alignment horizontal="center" vertical="top"/>
    </xf>
    <xf numFmtId="0" fontId="34" fillId="23" borderId="0" xfId="0" applyFont="1" applyFill="1" applyBorder="1" applyAlignment="1">
      <alignment vertical="top"/>
    </xf>
    <xf numFmtId="2" fontId="4" fillId="19" borderId="0" xfId="0" applyNumberFormat="1" applyFont="1" applyFill="1" applyBorder="1" applyAlignment="1">
      <alignment horizontal="left" vertical="top"/>
    </xf>
    <xf numFmtId="0" fontId="4" fillId="7" borderId="0" xfId="0" applyFont="1" applyFill="1" applyBorder="1" applyAlignment="1">
      <alignment vertical="top"/>
    </xf>
    <xf numFmtId="2" fontId="4" fillId="7" borderId="0" xfId="0" applyNumberFormat="1" applyFont="1" applyFill="1" applyBorder="1" applyAlignment="1">
      <alignment horizontal="left" vertical="top"/>
    </xf>
    <xf numFmtId="0" fontId="2" fillId="7" borderId="0" xfId="0" applyFont="1" applyFill="1" applyBorder="1" applyAlignment="1">
      <alignment vertical="top"/>
    </xf>
    <xf numFmtId="0" fontId="4" fillId="7" borderId="0" xfId="0" applyFont="1" applyFill="1" applyBorder="1" applyAlignment="1">
      <alignment horizontal="center" vertical="top"/>
    </xf>
    <xf numFmtId="0" fontId="0" fillId="7" borderId="0" xfId="0" applyFont="1" applyFill="1" applyBorder="1" applyAlignment="1">
      <alignment horizontal="left" vertical="top"/>
    </xf>
    <xf numFmtId="2" fontId="4" fillId="18" borderId="0" xfId="0" applyNumberFormat="1" applyFont="1" applyFill="1" applyBorder="1" applyAlignment="1">
      <alignment horizontal="left" vertical="top"/>
    </xf>
    <xf numFmtId="2" fontId="4" fillId="14" borderId="0" xfId="0" applyNumberFormat="1" applyFont="1" applyFill="1" applyBorder="1" applyAlignment="1">
      <alignment horizontal="left" vertical="top"/>
    </xf>
    <xf numFmtId="2" fontId="14" fillId="0" borderId="0" xfId="0" applyNumberFormat="1" applyFont="1" applyFill="1" applyBorder="1" applyAlignment="1">
      <alignment horizontal="left" vertical="top"/>
    </xf>
    <xf numFmtId="0" fontId="0" fillId="0" borderId="0" xfId="0" applyFill="1" applyAlignment="1">
      <alignment vertical="top"/>
    </xf>
    <xf numFmtId="0" fontId="3" fillId="12" borderId="0" xfId="0" applyFont="1" applyFill="1" applyBorder="1" applyAlignment="1">
      <alignment vertical="top"/>
    </xf>
    <xf numFmtId="0" fontId="3" fillId="24" borderId="0" xfId="0" applyFont="1" applyFill="1" applyAlignment="1">
      <alignment vertical="top"/>
    </xf>
    <xf numFmtId="0" fontId="6" fillId="24" borderId="0" xfId="0" applyFont="1" applyFill="1" applyAlignment="1">
      <alignment vertical="top"/>
    </xf>
    <xf numFmtId="0" fontId="41" fillId="0" borderId="0" xfId="0" applyFont="1" applyAlignment="1"/>
    <xf numFmtId="0" fontId="0" fillId="0" borderId="0" xfId="0" applyFill="1" applyBorder="1" applyAlignment="1">
      <alignment vertical="top"/>
    </xf>
    <xf numFmtId="0" fontId="4" fillId="10" borderId="0" xfId="0" applyFont="1" applyFill="1" applyBorder="1" applyAlignment="1">
      <alignment horizontal="left" vertical="top"/>
    </xf>
    <xf numFmtId="0" fontId="4" fillId="10" borderId="0" xfId="0" applyFont="1" applyFill="1" applyBorder="1" applyAlignment="1">
      <alignment vertical="top"/>
    </xf>
    <xf numFmtId="0" fontId="4" fillId="10" borderId="0" xfId="0" applyFont="1" applyFill="1" applyBorder="1" applyAlignment="1">
      <alignment horizontal="center" vertical="top"/>
    </xf>
    <xf numFmtId="0" fontId="9" fillId="10" borderId="0" xfId="0" applyFont="1" applyFill="1" applyBorder="1" applyAlignment="1">
      <alignment vertical="top"/>
    </xf>
    <xf numFmtId="0" fontId="2" fillId="10" borderId="0" xfId="0" applyFont="1" applyFill="1" applyBorder="1" applyAlignment="1">
      <alignment vertical="top"/>
    </xf>
    <xf numFmtId="0" fontId="4" fillId="0" borderId="0" xfId="0" applyFont="1" applyFill="1" applyAlignment="1">
      <alignment vertical="top"/>
    </xf>
    <xf numFmtId="0" fontId="2" fillId="10" borderId="0" xfId="0" applyFont="1" applyFill="1" applyBorder="1" applyAlignment="1">
      <alignment horizontal="center" vertical="top"/>
    </xf>
    <xf numFmtId="0" fontId="9" fillId="9" borderId="0" xfId="0" applyFont="1" applyFill="1" applyBorder="1" applyAlignment="1">
      <alignment vertical="top"/>
    </xf>
    <xf numFmtId="0" fontId="2" fillId="25" borderId="0" xfId="0" applyFont="1" applyFill="1" applyBorder="1" applyAlignment="1">
      <alignment vertical="top"/>
    </xf>
    <xf numFmtId="0" fontId="4" fillId="25" borderId="0" xfId="0" applyFont="1" applyFill="1" applyBorder="1" applyAlignment="1">
      <alignment horizontal="left" vertical="top"/>
    </xf>
    <xf numFmtId="0" fontId="2" fillId="25" borderId="0" xfId="0" applyFont="1" applyFill="1" applyBorder="1" applyAlignment="1">
      <alignment horizontal="center" vertical="top"/>
    </xf>
    <xf numFmtId="0" fontId="9" fillId="25" borderId="0" xfId="0" applyFont="1" applyFill="1" applyBorder="1" applyAlignment="1">
      <alignment vertical="top"/>
    </xf>
    <xf numFmtId="0" fontId="2" fillId="20" borderId="0" xfId="0" applyFont="1" applyFill="1" applyBorder="1" applyAlignment="1">
      <alignment vertical="top"/>
    </xf>
    <xf numFmtId="0" fontId="4" fillId="20" borderId="0" xfId="0" applyFont="1" applyFill="1" applyBorder="1" applyAlignment="1">
      <alignment vertical="top"/>
    </xf>
    <xf numFmtId="0" fontId="2" fillId="20" borderId="0" xfId="0" applyFont="1" applyFill="1" applyBorder="1" applyAlignment="1">
      <alignment horizontal="left" vertical="top"/>
    </xf>
    <xf numFmtId="0" fontId="5" fillId="20" borderId="0" xfId="0" applyFont="1" applyFill="1" applyBorder="1" applyAlignment="1">
      <alignment horizontal="left" vertical="top"/>
    </xf>
    <xf numFmtId="0" fontId="4" fillId="20" borderId="0" xfId="0" applyFont="1" applyFill="1" applyBorder="1" applyAlignment="1">
      <alignment horizontal="center" vertical="top"/>
    </xf>
    <xf numFmtId="0" fontId="0" fillId="20" borderId="0" xfId="0" applyFont="1" applyFill="1" applyBorder="1" applyAlignment="1">
      <alignment vertical="top"/>
    </xf>
    <xf numFmtId="0" fontId="0" fillId="20" borderId="0" xfId="0" applyFill="1" applyAlignment="1">
      <alignment vertical="center"/>
    </xf>
    <xf numFmtId="0" fontId="42" fillId="7" borderId="0" xfId="0" applyFont="1" applyFill="1" applyBorder="1" applyAlignment="1">
      <alignment vertical="top"/>
    </xf>
    <xf numFmtId="0" fontId="42" fillId="7" borderId="0" xfId="0" applyFont="1" applyFill="1" applyBorder="1" applyAlignment="1">
      <alignment horizontal="left" vertical="top"/>
    </xf>
    <xf numFmtId="0" fontId="42" fillId="7" borderId="0" xfId="0" applyFont="1" applyFill="1" applyBorder="1" applyAlignment="1">
      <alignment horizontal="center" vertical="top"/>
    </xf>
    <xf numFmtId="0" fontId="43" fillId="7" borderId="0" xfId="0" applyFont="1" applyFill="1" applyBorder="1" applyAlignment="1">
      <alignment vertical="top"/>
    </xf>
    <xf numFmtId="0" fontId="43" fillId="7" borderId="0" xfId="0" applyFont="1" applyFill="1" applyAlignment="1">
      <alignment vertical="center"/>
    </xf>
    <xf numFmtId="0" fontId="44" fillId="0" borderId="0" xfId="0" applyFont="1" applyFill="1" applyBorder="1" applyAlignment="1">
      <alignment vertical="top"/>
    </xf>
    <xf numFmtId="0" fontId="44" fillId="0" borderId="0" xfId="0" applyFont="1" applyFill="1" applyBorder="1" applyAlignment="1">
      <alignment vertical="top" wrapText="1"/>
    </xf>
    <xf numFmtId="0" fontId="13" fillId="0" borderId="0" xfId="0" applyFont="1" applyFill="1" applyBorder="1" applyAlignment="1">
      <alignment horizontal="left" vertical="top"/>
    </xf>
    <xf numFmtId="0" fontId="14" fillId="0" borderId="0" xfId="0" applyFont="1" applyFill="1" applyAlignment="1">
      <alignment vertical="top"/>
    </xf>
    <xf numFmtId="0" fontId="0" fillId="18" borderId="0" xfId="0" applyFill="1" applyAlignment="1">
      <alignment vertical="center"/>
    </xf>
    <xf numFmtId="0" fontId="0" fillId="0" borderId="0" xfId="0" applyFont="1" applyAlignment="1">
      <alignment vertical="center"/>
    </xf>
    <xf numFmtId="0" fontId="45" fillId="0" borderId="0" xfId="0" applyFont="1" applyFill="1" applyAlignment="1">
      <alignment vertical="top"/>
    </xf>
    <xf numFmtId="0" fontId="46" fillId="0" borderId="0" xfId="0" applyFont="1" applyFill="1" applyBorder="1" applyAlignment="1">
      <alignment vertical="top"/>
    </xf>
    <xf numFmtId="0" fontId="45" fillId="0" borderId="0" xfId="0" applyFont="1" applyFill="1" applyBorder="1" applyAlignment="1">
      <alignment vertical="top"/>
    </xf>
    <xf numFmtId="0" fontId="44" fillId="0" borderId="0" xfId="0" applyFont="1" applyFill="1" applyBorder="1" applyAlignment="1">
      <alignment horizontal="left" vertical="top"/>
    </xf>
    <xf numFmtId="0" fontId="4" fillId="26" borderId="0" xfId="0" applyFont="1" applyFill="1" applyBorder="1" applyAlignment="1">
      <alignment vertical="top" wrapText="1"/>
    </xf>
    <xf numFmtId="0" fontId="4" fillId="26" borderId="0" xfId="0" applyFont="1" applyFill="1" applyBorder="1" applyAlignment="1">
      <alignment horizontal="left" vertical="top" wrapText="1"/>
    </xf>
    <xf numFmtId="0" fontId="4" fillId="26" borderId="0" xfId="0" applyFont="1" applyFill="1" applyBorder="1" applyAlignment="1">
      <alignment horizontal="center" vertical="top" wrapText="1"/>
    </xf>
    <xf numFmtId="0" fontId="0" fillId="26" borderId="0" xfId="0" applyFont="1" applyFill="1" applyBorder="1" applyAlignment="1">
      <alignment vertical="top" wrapText="1"/>
    </xf>
    <xf numFmtId="0" fontId="2" fillId="26" borderId="0" xfId="0" applyFont="1" applyFill="1" applyBorder="1" applyAlignment="1">
      <alignment vertical="top" wrapText="1"/>
    </xf>
    <xf numFmtId="0" fontId="0" fillId="0" borderId="0" xfId="0" applyAlignment="1">
      <alignment vertical="center" wrapText="1"/>
    </xf>
    <xf numFmtId="0" fontId="4" fillId="26" borderId="0" xfId="0" applyFont="1" applyFill="1" applyBorder="1" applyAlignment="1">
      <alignment vertical="top"/>
    </xf>
    <xf numFmtId="0" fontId="4" fillId="26" borderId="0" xfId="0" applyFont="1" applyFill="1" applyBorder="1" applyAlignment="1">
      <alignment horizontal="left" vertical="top"/>
    </xf>
    <xf numFmtId="0" fontId="2" fillId="26" borderId="0" xfId="0" applyFont="1" applyFill="1" applyBorder="1" applyAlignment="1">
      <alignment horizontal="left" vertical="top"/>
    </xf>
    <xf numFmtId="0" fontId="5" fillId="26" borderId="0" xfId="0" applyFont="1" applyFill="1" applyBorder="1" applyAlignment="1">
      <alignment horizontal="left" vertical="top"/>
    </xf>
    <xf numFmtId="0" fontId="4" fillId="26" borderId="0" xfId="0" applyFont="1" applyFill="1" applyBorder="1" applyAlignment="1">
      <alignment horizontal="center" vertical="top"/>
    </xf>
    <xf numFmtId="0" fontId="0" fillId="26" borderId="0" xfId="0" applyFont="1" applyFill="1" applyBorder="1" applyAlignment="1">
      <alignment vertical="top"/>
    </xf>
    <xf numFmtId="0" fontId="2" fillId="26" borderId="0" xfId="0" applyFont="1" applyFill="1" applyBorder="1" applyAlignment="1">
      <alignment vertical="top"/>
    </xf>
    <xf numFmtId="0" fontId="47" fillId="0" borderId="0" xfId="0" applyFont="1" applyAlignment="1">
      <alignment vertical="center"/>
    </xf>
    <xf numFmtId="0" fontId="40" fillId="0" borderId="0" xfId="0" applyFont="1" applyFill="1" applyBorder="1" applyAlignment="1">
      <alignment vertical="top"/>
    </xf>
    <xf numFmtId="0" fontId="34" fillId="0" borderId="0" xfId="0" applyFont="1" applyFill="1" applyBorder="1" applyAlignment="1">
      <alignment vertical="top"/>
    </xf>
    <xf numFmtId="0" fontId="37" fillId="0" borderId="0" xfId="0" applyFont="1" applyFill="1" applyBorder="1" applyAlignment="1">
      <alignment vertical="top"/>
    </xf>
    <xf numFmtId="0" fontId="48" fillId="0" borderId="0" xfId="0" applyFont="1" applyFill="1" applyBorder="1" applyAlignment="1">
      <alignment vertical="top"/>
    </xf>
    <xf numFmtId="0" fontId="13" fillId="0" borderId="0" xfId="0" applyFont="1" applyAlignment="1">
      <alignment vertical="center"/>
    </xf>
    <xf numFmtId="0" fontId="3" fillId="26" borderId="0" xfId="0" applyFont="1" applyFill="1" applyBorder="1" applyAlignment="1">
      <alignment vertical="top"/>
    </xf>
    <xf numFmtId="0" fontId="5" fillId="26" borderId="0" xfId="0" applyFont="1" applyFill="1" applyBorder="1" applyAlignment="1">
      <alignment vertical="top"/>
    </xf>
    <xf numFmtId="0" fontId="5" fillId="26" borderId="0" xfId="0" applyFont="1" applyFill="1" applyBorder="1" applyAlignment="1">
      <alignment horizontal="center" vertical="top"/>
    </xf>
    <xf numFmtId="0" fontId="5" fillId="26" borderId="0" xfId="0" applyFont="1" applyFill="1" applyBorder="1" applyAlignment="1">
      <alignment horizontal="right" vertical="top"/>
    </xf>
    <xf numFmtId="0" fontId="5" fillId="26" borderId="0" xfId="0" applyFont="1" applyFill="1" applyAlignment="1">
      <alignment vertical="top"/>
    </xf>
    <xf numFmtId="0" fontId="4" fillId="26" borderId="0" xfId="0" applyFont="1" applyFill="1" applyAlignment="1">
      <alignment vertical="top"/>
    </xf>
    <xf numFmtId="0" fontId="0" fillId="26" borderId="0" xfId="0" applyFont="1" applyFill="1" applyBorder="1" applyAlignment="1">
      <alignment horizontal="left" vertical="top"/>
    </xf>
    <xf numFmtId="0" fontId="49" fillId="9" borderId="0" xfId="0" applyFont="1" applyFill="1" applyBorder="1" applyAlignment="1">
      <alignment vertical="top"/>
    </xf>
    <xf numFmtId="0" fontId="4" fillId="0" borderId="0" xfId="0" applyFont="1" applyAlignment="1">
      <alignment vertical="top"/>
    </xf>
    <xf numFmtId="0" fontId="4" fillId="27" borderId="0" xfId="0" applyFont="1" applyFill="1" applyBorder="1" applyAlignment="1">
      <alignment vertical="top"/>
    </xf>
    <xf numFmtId="0" fontId="45" fillId="0" borderId="0" xfId="0" applyFont="1" applyFill="1" applyAlignment="1">
      <alignment vertical="top" wrapText="1"/>
    </xf>
    <xf numFmtId="0" fontId="5" fillId="20" borderId="0" xfId="0" applyFont="1" applyFill="1" applyBorder="1" applyAlignment="1">
      <alignment vertical="top"/>
    </xf>
    <xf numFmtId="0" fontId="5" fillId="9" borderId="0" xfId="0" applyFont="1" applyFill="1" applyBorder="1" applyAlignment="1">
      <alignment vertical="top"/>
    </xf>
    <xf numFmtId="0" fontId="5" fillId="0" borderId="0" xfId="0" applyFont="1" applyAlignment="1">
      <alignment vertical="top"/>
    </xf>
    <xf numFmtId="0" fontId="5" fillId="0" borderId="0" xfId="0" applyFont="1" applyFill="1" applyBorder="1" applyAlignment="1">
      <alignment horizontal="right" vertical="top" wrapText="1"/>
    </xf>
    <xf numFmtId="0" fontId="5" fillId="0" borderId="0" xfId="0" applyFont="1" applyFill="1" applyBorder="1" applyAlignment="1">
      <alignment horizontal="center" vertical="top" wrapText="1"/>
    </xf>
    <xf numFmtId="2" fontId="4" fillId="11" borderId="0" xfId="0" applyNumberFormat="1" applyFont="1" applyFill="1" applyBorder="1" applyAlignment="1">
      <alignment horizontal="left" vertical="top"/>
    </xf>
    <xf numFmtId="0" fontId="4" fillId="11" borderId="0" xfId="0" applyFont="1" applyFill="1" applyBorder="1" applyAlignment="1">
      <alignment vertical="top"/>
    </xf>
    <xf numFmtId="0" fontId="5" fillId="11" borderId="0" xfId="0" applyFont="1" applyFill="1" applyBorder="1" applyAlignment="1">
      <alignment horizontal="left" vertical="top"/>
    </xf>
    <xf numFmtId="0" fontId="4" fillId="11" borderId="0" xfId="0" applyFont="1" applyFill="1" applyBorder="1" applyAlignment="1">
      <alignment horizontal="center" vertical="top"/>
    </xf>
    <xf numFmtId="0" fontId="0" fillId="11" borderId="0" xfId="0" applyFont="1" applyFill="1" applyBorder="1" applyAlignment="1">
      <alignment vertical="top"/>
    </xf>
    <xf numFmtId="0" fontId="50" fillId="0" borderId="0" xfId="0" applyFont="1" applyAlignment="1">
      <alignment vertical="center"/>
    </xf>
    <xf numFmtId="0" fontId="3" fillId="9" borderId="0" xfId="0" applyFont="1" applyFill="1" applyBorder="1" applyAlignment="1">
      <alignment vertical="top"/>
    </xf>
    <xf numFmtId="0" fontId="5" fillId="28" borderId="0" xfId="0" applyFont="1" applyFill="1" applyBorder="1" applyAlignment="1">
      <alignment horizontal="right" vertical="top"/>
    </xf>
    <xf numFmtId="0" fontId="0" fillId="0" borderId="0" xfId="0" applyFill="1" applyBorder="1" applyAlignment="1">
      <alignment vertical="top" wrapText="1"/>
    </xf>
    <xf numFmtId="0" fontId="5" fillId="3" borderId="0" xfId="0" applyFont="1" applyFill="1" applyBorder="1" applyAlignment="1">
      <alignment horizontal="right" vertical="top"/>
    </xf>
    <xf numFmtId="0" fontId="3" fillId="0" borderId="0" xfId="0" applyFont="1" applyFill="1" applyBorder="1" applyAlignment="1">
      <alignment horizontal="right" vertical="top"/>
    </xf>
    <xf numFmtId="0" fontId="17" fillId="0" borderId="0" xfId="0" applyFont="1" applyFill="1" applyBorder="1" applyAlignment="1">
      <alignment vertical="top"/>
    </xf>
    <xf numFmtId="0" fontId="2" fillId="26" borderId="0" xfId="0" applyFont="1" applyFill="1" applyBorder="1" applyAlignment="1">
      <alignment horizontal="center" vertical="top"/>
    </xf>
    <xf numFmtId="0" fontId="17" fillId="0" borderId="0" xfId="0" applyFont="1" applyFill="1" applyBorder="1" applyAlignment="1">
      <alignment horizontal="left" vertical="top"/>
    </xf>
    <xf numFmtId="0" fontId="2" fillId="14" borderId="0" xfId="0" applyFont="1" applyFill="1" applyBorder="1" applyAlignment="1">
      <alignment horizontal="center" vertical="top"/>
    </xf>
    <xf numFmtId="2" fontId="2" fillId="10" borderId="0" xfId="0" applyNumberFormat="1" applyFont="1" applyFill="1" applyBorder="1" applyAlignment="1">
      <alignment horizontal="center" vertical="top"/>
    </xf>
    <xf numFmtId="0" fontId="0" fillId="10" borderId="0" xfId="0" applyFont="1" applyFill="1" applyBorder="1" applyAlignment="1">
      <alignment vertical="top"/>
    </xf>
    <xf numFmtId="0" fontId="2" fillId="20" borderId="0" xfId="0" applyFont="1" applyFill="1" applyBorder="1" applyAlignment="1">
      <alignment horizontal="center" vertical="top"/>
    </xf>
    <xf numFmtId="2" fontId="17" fillId="25" borderId="0" xfId="0" applyNumberFormat="1" applyFont="1" applyFill="1" applyBorder="1" applyAlignment="1">
      <alignment horizontal="left" vertical="top"/>
    </xf>
    <xf numFmtId="0" fontId="17" fillId="25" borderId="0" xfId="0" applyFont="1" applyFill="1" applyBorder="1" applyAlignment="1">
      <alignment horizontal="left" vertical="top"/>
    </xf>
    <xf numFmtId="0" fontId="6" fillId="25" borderId="0" xfId="0" applyFont="1" applyFill="1" applyBorder="1" applyAlignment="1">
      <alignment vertical="top"/>
    </xf>
    <xf numFmtId="0" fontId="17" fillId="25" borderId="0" xfId="0" applyFont="1" applyFill="1" applyBorder="1" applyAlignment="1">
      <alignment horizontal="center" vertical="top"/>
    </xf>
    <xf numFmtId="0" fontId="17" fillId="25" borderId="0" xfId="0" applyFont="1" applyFill="1" applyBorder="1" applyAlignment="1">
      <alignment vertical="top"/>
    </xf>
    <xf numFmtId="2" fontId="2" fillId="29" borderId="0" xfId="0" applyNumberFormat="1" applyFont="1" applyFill="1" applyBorder="1" applyAlignment="1">
      <alignment horizontal="left" vertical="top"/>
    </xf>
    <xf numFmtId="0" fontId="2" fillId="29" borderId="0" xfId="0" applyFont="1" applyFill="1" applyBorder="1" applyAlignment="1">
      <alignment horizontal="left" vertical="top"/>
    </xf>
    <xf numFmtId="2" fontId="2" fillId="29" borderId="0" xfId="0" applyNumberFormat="1" applyFont="1" applyFill="1" applyBorder="1" applyAlignment="1">
      <alignment horizontal="center" vertical="top"/>
    </xf>
    <xf numFmtId="0" fontId="29" fillId="29" borderId="0" xfId="0" applyFont="1" applyFill="1" applyBorder="1" applyAlignment="1">
      <alignment vertical="top"/>
    </xf>
    <xf numFmtId="0" fontId="2" fillId="29" borderId="0" xfId="0" applyFont="1" applyFill="1" applyBorder="1" applyAlignment="1">
      <alignment vertical="top"/>
    </xf>
    <xf numFmtId="2" fontId="5" fillId="14" borderId="0" xfId="0" applyNumberFormat="1" applyFont="1" applyFill="1" applyBorder="1" applyAlignment="1">
      <alignment horizontal="center" vertical="top"/>
    </xf>
    <xf numFmtId="0" fontId="3" fillId="14" borderId="0" xfId="0" applyFont="1" applyFill="1" applyBorder="1" applyAlignment="1">
      <alignment vertical="top"/>
    </xf>
    <xf numFmtId="0" fontId="6" fillId="0" borderId="0" xfId="0" applyFont="1" applyFill="1" applyBorder="1" applyAlignment="1">
      <alignment horizontal="center" vertical="top"/>
    </xf>
    <xf numFmtId="0" fontId="5" fillId="19" borderId="0" xfId="0" applyFont="1" applyFill="1" applyBorder="1" applyAlignment="1">
      <alignment vertical="top"/>
    </xf>
    <xf numFmtId="0" fontId="4" fillId="3" borderId="0" xfId="0" applyFont="1" applyFill="1" applyBorder="1" applyAlignment="1">
      <alignment horizontal="right" vertical="top"/>
    </xf>
    <xf numFmtId="0" fontId="5" fillId="0" borderId="0" xfId="0" applyFont="1" applyBorder="1" applyAlignment="1">
      <alignment vertical="top"/>
    </xf>
    <xf numFmtId="0" fontId="3" fillId="20" borderId="0" xfId="0" applyFont="1" applyFill="1" applyBorder="1" applyAlignment="1">
      <alignment vertical="top"/>
    </xf>
    <xf numFmtId="0" fontId="5" fillId="20" borderId="0" xfId="0" applyFont="1" applyFill="1" applyBorder="1" applyAlignment="1">
      <alignment horizontal="right" vertical="top"/>
    </xf>
    <xf numFmtId="0" fontId="5" fillId="20" borderId="0" xfId="0" applyFont="1" applyFill="1" applyBorder="1" applyAlignment="1">
      <alignment horizontal="center" vertical="top"/>
    </xf>
    <xf numFmtId="0" fontId="2" fillId="0" borderId="0" xfId="0" applyFont="1" applyFill="1" applyBorder="1" applyAlignment="1">
      <alignment horizontal="left" vertical="top"/>
    </xf>
    <xf numFmtId="0" fontId="4" fillId="0" borderId="0" xfId="0" applyFont="1" applyFill="1" applyBorder="1" applyAlignment="1">
      <alignment horizontal="left" vertical="top"/>
    </xf>
    <xf numFmtId="0" fontId="5" fillId="0" borderId="0" xfId="0" applyFont="1" applyFill="1" applyBorder="1" applyAlignment="1">
      <alignment horizontal="left" vertical="top"/>
    </xf>
    <xf numFmtId="0" fontId="5" fillId="0" borderId="0" xfId="0" applyFont="1" applyFill="1" applyBorder="1" applyAlignment="1">
      <alignment horizontal="left" vertical="top" wrapText="1"/>
    </xf>
    <xf numFmtId="0" fontId="27" fillId="26" borderId="0" xfId="0" applyFont="1" applyFill="1" applyBorder="1" applyAlignment="1">
      <alignment vertical="top"/>
    </xf>
    <xf numFmtId="0" fontId="27" fillId="26" borderId="0" xfId="0" applyFont="1" applyFill="1" applyBorder="1" applyAlignment="1">
      <alignment horizontal="right" vertical="top"/>
    </xf>
    <xf numFmtId="0" fontId="27" fillId="26" borderId="0" xfId="0" applyFont="1" applyFill="1" applyBorder="1" applyAlignment="1">
      <alignment horizontal="center" vertical="top"/>
    </xf>
    <xf numFmtId="0" fontId="28" fillId="26" borderId="0" xfId="0" applyFont="1" applyFill="1" applyBorder="1" applyAlignment="1">
      <alignment vertical="top"/>
    </xf>
    <xf numFmtId="0" fontId="1" fillId="26" borderId="0" xfId="0" applyFont="1" applyFill="1" applyBorder="1" applyAlignment="1">
      <alignment horizontal="center" vertical="top"/>
    </xf>
    <xf numFmtId="0" fontId="1" fillId="26" borderId="0" xfId="0" applyFont="1" applyFill="1" applyBorder="1" applyAlignment="1">
      <alignment vertical="top"/>
    </xf>
    <xf numFmtId="0" fontId="4" fillId="0" borderId="0" xfId="0" applyFont="1" applyFill="1" applyBorder="1" applyAlignment="1">
      <alignment horizontal="left" vertical="top"/>
    </xf>
    <xf numFmtId="0" fontId="5" fillId="0" borderId="0" xfId="0" applyFont="1" applyFill="1" applyBorder="1" applyAlignment="1">
      <alignment horizontal="left" vertical="top"/>
    </xf>
    <xf numFmtId="0" fontId="5" fillId="0" borderId="0" xfId="0" applyFont="1" applyFill="1" applyBorder="1" applyAlignment="1">
      <alignment horizontal="left" vertical="top" wrapText="1"/>
    </xf>
    <xf numFmtId="0" fontId="51" fillId="2" borderId="0" xfId="0" applyFont="1" applyFill="1" applyBorder="1" applyAlignment="1">
      <alignment vertical="top"/>
    </xf>
    <xf numFmtId="0" fontId="52" fillId="0" borderId="0" xfId="0" applyFont="1" applyFill="1" applyBorder="1" applyAlignment="1">
      <alignment horizontal="left" vertical="top"/>
    </xf>
    <xf numFmtId="0" fontId="53" fillId="0" borderId="0" xfId="0" applyFont="1" applyFill="1" applyBorder="1" applyAlignment="1">
      <alignment horizontal="left" vertical="top"/>
    </xf>
    <xf numFmtId="0" fontId="54" fillId="14" borderId="0" xfId="0" applyFont="1" applyFill="1" applyBorder="1" applyAlignment="1">
      <alignment vertical="top"/>
    </xf>
    <xf numFmtId="0" fontId="54" fillId="14" borderId="0" xfId="0" applyFont="1" applyFill="1" applyBorder="1" applyAlignment="1">
      <alignment horizontal="left" vertical="top"/>
    </xf>
    <xf numFmtId="0" fontId="52" fillId="14" borderId="0" xfId="0" applyFont="1" applyFill="1" applyBorder="1" applyAlignment="1">
      <alignment horizontal="left" vertical="top"/>
    </xf>
    <xf numFmtId="0" fontId="52" fillId="14" borderId="0" xfId="0" applyFont="1" applyFill="1" applyBorder="1" applyAlignment="1">
      <alignment vertical="top"/>
    </xf>
    <xf numFmtId="0" fontId="54" fillId="19" borderId="0" xfId="0" applyFont="1" applyFill="1" applyBorder="1" applyAlignment="1">
      <alignment vertical="top"/>
    </xf>
    <xf numFmtId="0" fontId="54" fillId="19" borderId="0" xfId="0" applyFont="1" applyFill="1" applyBorder="1" applyAlignment="1">
      <alignment horizontal="left" vertical="top"/>
    </xf>
    <xf numFmtId="0" fontId="52" fillId="19" borderId="0" xfId="0" applyFont="1" applyFill="1" applyBorder="1" applyAlignment="1">
      <alignment horizontal="left" vertical="top"/>
    </xf>
    <xf numFmtId="0" fontId="52" fillId="19" borderId="0" xfId="0" applyFont="1" applyFill="1" applyBorder="1" applyAlignment="1">
      <alignment vertical="top"/>
    </xf>
    <xf numFmtId="0" fontId="55" fillId="0" borderId="0" xfId="0" applyFont="1" applyFill="1" applyBorder="1" applyAlignment="1">
      <alignment vertical="top"/>
    </xf>
    <xf numFmtId="0" fontId="54" fillId="0" borderId="0" xfId="0" applyFont="1" applyFill="1" applyBorder="1" applyAlignment="1">
      <alignment vertical="top"/>
    </xf>
    <xf numFmtId="0" fontId="56" fillId="0" borderId="0" xfId="0" applyFont="1" applyFill="1" applyBorder="1" applyAlignment="1">
      <alignment horizontal="center" vertical="top"/>
    </xf>
    <xf numFmtId="0" fontId="56" fillId="0" borderId="0" xfId="0" applyFont="1" applyFill="1" applyBorder="1" applyAlignment="1">
      <alignment horizontal="left" vertical="top"/>
    </xf>
    <xf numFmtId="0" fontId="56" fillId="15" borderId="0" xfId="0" applyFont="1" applyFill="1" applyBorder="1" applyAlignment="1">
      <alignment horizontal="left" vertical="top"/>
    </xf>
    <xf numFmtId="0" fontId="54" fillId="0" borderId="0" xfId="0" applyFont="1" applyFill="1" applyBorder="1" applyAlignment="1">
      <alignment horizontal="left" vertical="top"/>
    </xf>
    <xf numFmtId="0" fontId="57" fillId="0" borderId="0" xfId="0" applyFont="1" applyFill="1" applyBorder="1" applyAlignment="1">
      <alignment vertical="top"/>
    </xf>
    <xf numFmtId="0" fontId="55" fillId="0" borderId="0" xfId="0" applyFont="1" applyFill="1" applyBorder="1" applyAlignment="1">
      <alignment horizontal="right" vertical="top"/>
    </xf>
    <xf numFmtId="0" fontId="54" fillId="13" borderId="0" xfId="0" applyFont="1" applyFill="1" applyBorder="1" applyAlignment="1">
      <alignment vertical="top"/>
    </xf>
    <xf numFmtId="0" fontId="54" fillId="13" borderId="0" xfId="0" applyFont="1" applyFill="1" applyBorder="1" applyAlignment="1">
      <alignment horizontal="left" vertical="top"/>
    </xf>
    <xf numFmtId="0" fontId="52" fillId="13" borderId="0" xfId="0" applyFont="1" applyFill="1" applyBorder="1" applyAlignment="1">
      <alignment horizontal="left" vertical="top"/>
    </xf>
    <xf numFmtId="0" fontId="52" fillId="13" borderId="0" xfId="0" applyFont="1" applyFill="1" applyBorder="1" applyAlignment="1">
      <alignment vertical="top"/>
    </xf>
    <xf numFmtId="0" fontId="54" fillId="17" borderId="0" xfId="0" applyFont="1" applyFill="1" applyBorder="1" applyAlignment="1">
      <alignment vertical="top"/>
    </xf>
    <xf numFmtId="0" fontId="54" fillId="17" borderId="0" xfId="0" applyFont="1" applyFill="1" applyBorder="1" applyAlignment="1">
      <alignment horizontal="left" vertical="top"/>
    </xf>
    <xf numFmtId="0" fontId="52" fillId="17" borderId="0" xfId="0" applyFont="1" applyFill="1" applyBorder="1" applyAlignment="1">
      <alignment horizontal="left" vertical="top"/>
    </xf>
    <xf numFmtId="0" fontId="52" fillId="17" borderId="0" xfId="0" applyFont="1" applyFill="1" applyBorder="1" applyAlignment="1">
      <alignment vertical="top"/>
    </xf>
    <xf numFmtId="0" fontId="54" fillId="11" borderId="0" xfId="0" applyFont="1" applyFill="1" applyBorder="1" applyAlignment="1">
      <alignment horizontal="left" vertical="top"/>
    </xf>
    <xf numFmtId="0" fontId="54" fillId="18" borderId="0" xfId="0" applyFont="1" applyFill="1" applyBorder="1" applyAlignment="1">
      <alignment vertical="top"/>
    </xf>
    <xf numFmtId="0" fontId="54" fillId="18" borderId="0" xfId="0" applyFont="1" applyFill="1" applyBorder="1" applyAlignment="1">
      <alignment horizontal="left" vertical="top"/>
    </xf>
    <xf numFmtId="0" fontId="52" fillId="18" borderId="0" xfId="0" applyFont="1" applyFill="1" applyBorder="1" applyAlignment="1">
      <alignment horizontal="left" vertical="top"/>
    </xf>
    <xf numFmtId="0" fontId="52" fillId="18" borderId="0" xfId="0" applyFont="1" applyFill="1" applyBorder="1" applyAlignment="1">
      <alignment vertical="top"/>
    </xf>
    <xf numFmtId="0" fontId="55" fillId="0" borderId="0" xfId="0" applyFont="1" applyAlignment="1">
      <alignment vertical="center"/>
    </xf>
    <xf numFmtId="0" fontId="55" fillId="0" borderId="0" xfId="0" applyFont="1"/>
    <xf numFmtId="0" fontId="55" fillId="0" borderId="0" xfId="0" applyFont="1" applyFill="1" applyAlignment="1">
      <alignment vertical="center"/>
    </xf>
    <xf numFmtId="0" fontId="54" fillId="0" borderId="0" xfId="0" applyFont="1" applyAlignment="1"/>
    <xf numFmtId="0" fontId="54" fillId="0" borderId="0" xfId="0" applyFont="1" applyBorder="1" applyAlignment="1">
      <alignment vertical="top"/>
    </xf>
    <xf numFmtId="0" fontId="56" fillId="14" borderId="0" xfId="0" applyFont="1" applyFill="1" applyBorder="1" applyAlignment="1">
      <alignment horizontal="left" vertical="top"/>
    </xf>
    <xf numFmtId="0" fontId="54" fillId="21" borderId="0" xfId="0" applyFont="1" applyFill="1" applyBorder="1" applyAlignment="1">
      <alignment vertical="top"/>
    </xf>
    <xf numFmtId="0" fontId="54" fillId="21" borderId="0" xfId="0" applyFont="1" applyFill="1" applyBorder="1" applyAlignment="1">
      <alignment horizontal="left" vertical="top"/>
    </xf>
    <xf numFmtId="0" fontId="56" fillId="21" borderId="0" xfId="0" applyFont="1" applyFill="1" applyBorder="1" applyAlignment="1">
      <alignment horizontal="left" vertical="top"/>
    </xf>
    <xf numFmtId="0" fontId="55" fillId="0" borderId="0" xfId="0" applyFont="1" applyBorder="1" applyAlignment="1">
      <alignment vertical="top"/>
    </xf>
    <xf numFmtId="0" fontId="56" fillId="19" borderId="0" xfId="0" applyFont="1" applyFill="1" applyBorder="1" applyAlignment="1">
      <alignment horizontal="left" vertical="top"/>
    </xf>
    <xf numFmtId="0" fontId="57" fillId="11" borderId="0" xfId="0" applyFont="1" applyFill="1" applyBorder="1" applyAlignment="1">
      <alignment vertical="top"/>
    </xf>
    <xf numFmtId="0" fontId="56" fillId="18" borderId="0" xfId="0" applyFont="1" applyFill="1" applyBorder="1" applyAlignment="1">
      <alignment vertical="top"/>
    </xf>
    <xf numFmtId="0" fontId="53" fillId="18" borderId="0" xfId="0" applyFont="1" applyFill="1" applyBorder="1" applyAlignment="1">
      <alignment vertical="top"/>
    </xf>
    <xf numFmtId="0" fontId="56" fillId="0" borderId="0" xfId="0" applyFont="1" applyFill="1" applyBorder="1" applyAlignment="1">
      <alignment horizontal="left" vertical="top" wrapText="1"/>
    </xf>
    <xf numFmtId="0" fontId="56" fillId="0" borderId="0" xfId="0" applyFont="1" applyFill="1" applyBorder="1" applyAlignment="1">
      <alignment vertical="top"/>
    </xf>
    <xf numFmtId="0" fontId="53" fillId="0" borderId="0" xfId="0" applyFont="1" applyFill="1" applyBorder="1" applyAlignment="1">
      <alignment vertical="top"/>
    </xf>
    <xf numFmtId="0" fontId="52" fillId="26" borderId="0" xfId="0" applyFont="1" applyFill="1" applyBorder="1" applyAlignment="1">
      <alignment vertical="top"/>
    </xf>
    <xf numFmtId="0" fontId="52" fillId="0" borderId="0" xfId="0" applyFont="1" applyFill="1" applyBorder="1" applyAlignment="1">
      <alignment vertical="top"/>
    </xf>
    <xf numFmtId="0" fontId="58" fillId="0" borderId="0" xfId="0" applyFont="1" applyFill="1" applyBorder="1" applyAlignment="1">
      <alignment vertical="top"/>
    </xf>
    <xf numFmtId="0" fontId="54" fillId="10" borderId="0" xfId="0" applyFont="1" applyFill="1" applyBorder="1" applyAlignment="1">
      <alignment vertical="top"/>
    </xf>
    <xf numFmtId="0" fontId="54" fillId="10" borderId="0" xfId="0" applyFont="1" applyFill="1" applyBorder="1" applyAlignment="1">
      <alignment horizontal="left" vertical="top"/>
    </xf>
    <xf numFmtId="0" fontId="54" fillId="0" borderId="0" xfId="0" applyFont="1" applyFill="1" applyAlignment="1">
      <alignment vertical="top"/>
    </xf>
    <xf numFmtId="0" fontId="52" fillId="10" borderId="0" xfId="0" applyFont="1" applyFill="1" applyBorder="1" applyAlignment="1">
      <alignment vertical="top"/>
    </xf>
    <xf numFmtId="0" fontId="58" fillId="0" borderId="0" xfId="0" applyFont="1" applyFill="1" applyAlignment="1">
      <alignment vertical="top"/>
    </xf>
    <xf numFmtId="0" fontId="59" fillId="0" borderId="0" xfId="0" applyFont="1" applyFill="1" applyBorder="1" applyAlignment="1">
      <alignment vertical="top"/>
    </xf>
    <xf numFmtId="0" fontId="58" fillId="0" borderId="0" xfId="0" applyFont="1" applyFill="1" applyAlignment="1">
      <alignment horizontal="left" vertical="top"/>
    </xf>
    <xf numFmtId="0" fontId="58" fillId="0" borderId="0" xfId="0" applyFont="1" applyFill="1" applyBorder="1" applyAlignment="1">
      <alignment horizontal="center" vertical="top"/>
    </xf>
    <xf numFmtId="0" fontId="58" fillId="0" borderId="0" xfId="0" applyFont="1" applyFill="1" applyBorder="1" applyAlignment="1">
      <alignment horizontal="left" vertical="top"/>
    </xf>
    <xf numFmtId="0" fontId="54" fillId="0" borderId="0" xfId="0" applyFont="1" applyFill="1" applyAlignment="1">
      <alignment horizontal="left" vertical="top"/>
    </xf>
    <xf numFmtId="0" fontId="58" fillId="0" borderId="0" xfId="0" applyFont="1" applyFill="1" applyBorder="1" applyAlignment="1">
      <alignment vertical="top" wrapText="1"/>
    </xf>
    <xf numFmtId="0" fontId="52" fillId="25" borderId="0" xfId="0" applyFont="1" applyFill="1" applyBorder="1" applyAlignment="1">
      <alignment vertical="top"/>
    </xf>
    <xf numFmtId="0" fontId="54" fillId="25" borderId="0" xfId="0" applyFont="1" applyFill="1" applyBorder="1" applyAlignment="1">
      <alignment vertical="top"/>
    </xf>
    <xf numFmtId="0" fontId="56" fillId="14" borderId="0" xfId="0" applyFont="1" applyFill="1" applyBorder="1" applyAlignment="1">
      <alignment vertical="top"/>
    </xf>
    <xf numFmtId="0" fontId="56" fillId="0" borderId="0" xfId="0" applyFont="1" applyAlignment="1">
      <alignment vertical="top"/>
    </xf>
    <xf numFmtId="0" fontId="60" fillId="0" borderId="0" xfId="0" applyFont="1" applyFill="1" applyBorder="1" applyAlignment="1">
      <alignment vertical="top"/>
    </xf>
    <xf numFmtId="0" fontId="55" fillId="0" borderId="0" xfId="0" applyFont="1" applyAlignment="1">
      <alignment vertical="top"/>
    </xf>
    <xf numFmtId="0" fontId="56" fillId="10" borderId="0" xfId="0" applyFont="1" applyFill="1" applyBorder="1" applyAlignment="1">
      <alignment vertical="top"/>
    </xf>
    <xf numFmtId="0" fontId="52" fillId="20" borderId="0" xfId="0" applyFont="1" applyFill="1" applyBorder="1" applyAlignment="1">
      <alignment vertical="top"/>
    </xf>
    <xf numFmtId="0" fontId="56" fillId="20" borderId="0" xfId="0" applyFont="1" applyFill="1" applyBorder="1" applyAlignment="1">
      <alignment vertical="top"/>
    </xf>
    <xf numFmtId="0" fontId="55" fillId="0" borderId="0" xfId="0" applyFont="1" applyFill="1" applyBorder="1" applyAlignment="1">
      <alignment horizontal="left" vertical="top"/>
    </xf>
    <xf numFmtId="0" fontId="61" fillId="25" borderId="0" xfId="0" applyFont="1" applyFill="1" applyBorder="1" applyAlignment="1">
      <alignment horizontal="left" vertical="top"/>
    </xf>
    <xf numFmtId="0" fontId="57" fillId="25" borderId="0" xfId="0" applyFont="1" applyFill="1" applyBorder="1" applyAlignment="1">
      <alignment vertical="top"/>
    </xf>
    <xf numFmtId="0" fontId="53" fillId="25" borderId="0" xfId="0" applyFont="1" applyFill="1" applyBorder="1" applyAlignment="1">
      <alignment vertical="top"/>
    </xf>
    <xf numFmtId="0" fontId="52" fillId="29" borderId="0" xfId="0" applyFont="1" applyFill="1" applyBorder="1" applyAlignment="1">
      <alignment horizontal="left" vertical="top"/>
    </xf>
    <xf numFmtId="0" fontId="62" fillId="0" borderId="0" xfId="0" applyFont="1" applyFill="1" applyBorder="1" applyAlignment="1">
      <alignment vertical="top"/>
    </xf>
    <xf numFmtId="0" fontId="55" fillId="0" borderId="0" xfId="0" applyFont="1" applyAlignment="1"/>
    <xf numFmtId="0" fontId="55" fillId="0" borderId="0" xfId="0" applyFont="1" applyFill="1" applyAlignment="1"/>
    <xf numFmtId="0" fontId="54" fillId="3" borderId="0" xfId="0" applyFont="1" applyFill="1" applyBorder="1" applyAlignment="1">
      <alignment vertical="top"/>
    </xf>
    <xf numFmtId="0" fontId="52" fillId="3" borderId="0" xfId="0" applyFont="1" applyFill="1" applyBorder="1" applyAlignment="1">
      <alignment vertical="top"/>
    </xf>
    <xf numFmtId="0" fontId="56" fillId="0" borderId="0" xfId="0" applyFont="1" applyAlignment="1"/>
    <xf numFmtId="0" fontId="56" fillId="0" borderId="0" xfId="0" applyFont="1" applyBorder="1" applyAlignment="1"/>
    <xf numFmtId="0" fontId="54" fillId="0" borderId="0" xfId="0" applyFont="1" applyBorder="1" applyAlignment="1"/>
    <xf numFmtId="0" fontId="53" fillId="20" borderId="0" xfId="0" applyFont="1" applyFill="1" applyBorder="1" applyAlignment="1">
      <alignment vertical="top"/>
    </xf>
    <xf numFmtId="0" fontId="54" fillId="20" borderId="0" xfId="0" applyFont="1" applyFill="1" applyBorder="1" applyAlignment="1">
      <alignment vertical="top"/>
    </xf>
    <xf numFmtId="0" fontId="18" fillId="5" borderId="0" xfId="0" applyFont="1" applyFill="1" applyAlignment="1">
      <alignment horizontal="center"/>
    </xf>
    <xf numFmtId="0" fontId="6" fillId="6" borderId="1" xfId="0" applyFont="1" applyFill="1" applyBorder="1" applyAlignment="1">
      <alignment horizontal="center"/>
    </xf>
    <xf numFmtId="0" fontId="6" fillId="6" borderId="0" xfId="0" applyFont="1" applyFill="1" applyBorder="1" applyAlignment="1">
      <alignment horizontal="center"/>
    </xf>
    <xf numFmtId="0" fontId="0" fillId="6" borderId="1" xfId="0" applyFont="1" applyFill="1" applyBorder="1" applyAlignment="1">
      <alignment horizontal="center"/>
    </xf>
    <xf numFmtId="0" fontId="0" fillId="6" borderId="0" xfId="0" applyFont="1" applyFill="1" applyBorder="1" applyAlignment="1">
      <alignment horizontal="center"/>
    </xf>
    <xf numFmtId="0" fontId="2" fillId="0" borderId="0" xfId="0" applyFont="1" applyFill="1" applyBorder="1" applyAlignment="1">
      <alignment horizontal="left" vertical="top"/>
    </xf>
    <xf numFmtId="0" fontId="4" fillId="0" borderId="0" xfId="0" applyFont="1" applyFill="1" applyBorder="1" applyAlignment="1">
      <alignment horizontal="left" vertical="top" wrapText="1"/>
    </xf>
    <xf numFmtId="0" fontId="4" fillId="0" borderId="0" xfId="0" applyFont="1" applyFill="1" applyBorder="1" applyAlignment="1">
      <alignment horizontal="left" vertical="top"/>
    </xf>
    <xf numFmtId="0" fontId="2" fillId="0" borderId="0" xfId="0" applyFont="1" applyFill="1" applyBorder="1" applyAlignment="1">
      <alignment horizontal="left" vertical="top" wrapText="1"/>
    </xf>
    <xf numFmtId="0" fontId="2" fillId="0" borderId="0" xfId="0" applyFont="1" applyBorder="1" applyAlignment="1">
      <alignment horizontal="left" vertical="top" wrapText="1"/>
    </xf>
    <xf numFmtId="0" fontId="54" fillId="0" borderId="0" xfId="0" applyFont="1" applyFill="1" applyBorder="1" applyAlignment="1">
      <alignment horizontal="left" vertical="top" wrapText="1"/>
    </xf>
    <xf numFmtId="0" fontId="54" fillId="0" borderId="0" xfId="0" applyFont="1" applyAlignment="1">
      <alignment horizontal="left" wrapText="1"/>
    </xf>
    <xf numFmtId="0" fontId="52" fillId="0" borderId="0" xfId="0" applyFont="1" applyFill="1" applyBorder="1" applyAlignment="1">
      <alignment horizontal="left" vertical="top"/>
    </xf>
    <xf numFmtId="0" fontId="54" fillId="11" borderId="0" xfId="0" applyFont="1" applyFill="1" applyBorder="1" applyAlignment="1">
      <alignment horizontal="left" vertical="top" wrapText="1"/>
    </xf>
    <xf numFmtId="0" fontId="55" fillId="0" borderId="0" xfId="0" applyFont="1" applyAlignment="1">
      <alignment horizontal="left" vertical="center" wrapText="1"/>
    </xf>
    <xf numFmtId="0" fontId="5" fillId="0" borderId="0" xfId="0" applyFont="1" applyFill="1" applyBorder="1" applyAlignment="1">
      <alignment horizontal="left" vertical="top"/>
    </xf>
    <xf numFmtId="0" fontId="58" fillId="0" borderId="0" xfId="0" applyFont="1" applyFill="1" applyBorder="1" applyAlignment="1">
      <alignment horizontal="left" vertical="top" wrapText="1"/>
    </xf>
    <xf numFmtId="0" fontId="58" fillId="0" borderId="0" xfId="0" applyFont="1" applyFill="1" applyAlignment="1">
      <alignment horizontal="left" vertical="top" wrapText="1"/>
    </xf>
    <xf numFmtId="0" fontId="5" fillId="0" borderId="0" xfId="0" applyFont="1" applyFill="1" applyAlignment="1">
      <alignment horizontal="left" vertical="top" wrapText="1"/>
    </xf>
    <xf numFmtId="0" fontId="5" fillId="27" borderId="0" xfId="0" applyFont="1" applyFill="1" applyBorder="1" applyAlignment="1">
      <alignment horizontal="left" vertical="top" wrapText="1"/>
    </xf>
    <xf numFmtId="0" fontId="5" fillId="0" borderId="0" xfId="0" applyFont="1" applyFill="1" applyBorder="1" applyAlignment="1">
      <alignment horizontal="left" vertical="top" wrapText="1"/>
    </xf>
    <xf numFmtId="0" fontId="4" fillId="27" borderId="0" xfId="0" applyFont="1" applyFill="1" applyBorder="1" applyAlignment="1">
      <alignment horizontal="left" vertical="top" wrapText="1"/>
    </xf>
    <xf numFmtId="0" fontId="0" fillId="0" borderId="0" xfId="0" applyFont="1" applyFill="1" applyBorder="1" applyAlignment="1">
      <alignment horizontal="left" vertical="top" wrapText="1"/>
    </xf>
    <xf numFmtId="0" fontId="0" fillId="0" borderId="0" xfId="0" applyAlignment="1">
      <alignment horizontal="left" vertical="center" wrapText="1"/>
    </xf>
    <xf numFmtId="0" fontId="44" fillId="0" borderId="0" xfId="0" applyFont="1" applyFill="1" applyBorder="1" applyAlignment="1">
      <alignment horizontal="left" vertical="top" wrapText="1"/>
    </xf>
    <xf numFmtId="0" fontId="4" fillId="26" borderId="0" xfId="0" applyFont="1" applyFill="1" applyBorder="1" applyAlignment="1">
      <alignment horizontal="left" vertical="top" wrapText="1"/>
    </xf>
    <xf numFmtId="0" fontId="2" fillId="26" borderId="0" xfId="0" applyFont="1" applyFill="1" applyBorder="1" applyAlignment="1">
      <alignment horizontal="left" vertical="top" wrapText="1"/>
    </xf>
    <xf numFmtId="0" fontId="14" fillId="0" borderId="0" xfId="0" applyFont="1" applyFill="1" applyBorder="1" applyAlignment="1">
      <alignment horizontal="left" vertical="top" wrapText="1"/>
    </xf>
    <xf numFmtId="0" fontId="46" fillId="0" borderId="0" xfId="0" applyFont="1" applyFill="1" applyBorder="1" applyAlignment="1">
      <alignment horizontal="left" vertical="top" wrapText="1"/>
    </xf>
    <xf numFmtId="0" fontId="17" fillId="0" borderId="0" xfId="0" applyFont="1" applyFill="1" applyBorder="1" applyAlignment="1">
      <alignment horizontal="left" vertical="top" wrapText="1"/>
    </xf>
    <xf numFmtId="0" fontId="5" fillId="0" borderId="0" xfId="0" applyFont="1" applyAlignment="1">
      <alignment horizontal="left" vertical="top" wrapText="1"/>
    </xf>
    <xf numFmtId="0" fontId="3" fillId="0" borderId="0" xfId="0" applyFont="1" applyAlignment="1">
      <alignment horizontal="left" vertical="top" wrapText="1"/>
    </xf>
  </cellXfs>
  <cellStyles count="20">
    <cellStyle name="Comma 2" xfId="1"/>
    <cellStyle name="Comma 3" xfId="2"/>
    <cellStyle name="Neutral 2" xfId="3"/>
    <cellStyle name="Normal" xfId="0" builtinId="0"/>
    <cellStyle name="Normal 2" xfId="4"/>
    <cellStyle name="Normal 2 2" xfId="5"/>
    <cellStyle name="Normal 2 2 2" xfId="6"/>
    <cellStyle name="Normal 2 2_13 (ii)" xfId="7"/>
    <cellStyle name="Normal 3" xfId="8"/>
    <cellStyle name="Normal 30" xfId="9"/>
    <cellStyle name="Normal 6" xfId="10"/>
    <cellStyle name="Normal 6 2" xfId="11"/>
    <cellStyle name="Normal 7" xfId="12"/>
    <cellStyle name="Normal 7 2" xfId="13"/>
    <cellStyle name="Normal 7 2 6" xfId="14"/>
    <cellStyle name="Normal 7 3" xfId="15"/>
    <cellStyle name="Normal 7 4" xfId="16"/>
    <cellStyle name="Normal 7 5" xfId="17"/>
    <cellStyle name="Normal 7 6" xfId="18"/>
    <cellStyle name="Normal 84" xfId="19"/>
  </cellStyles>
  <dxfs count="768">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auto="1"/>
      </font>
      <fill>
        <patternFill patternType="solid">
          <bgColor theme="7" tint="0.79998168889431442"/>
        </patternFill>
      </fill>
    </dxf>
    <dxf>
      <font>
        <color theme="9" tint="-0.24994659260841701"/>
      </font>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11</xdr:col>
      <xdr:colOff>3228975</xdr:colOff>
      <xdr:row>5</xdr:row>
      <xdr:rowOff>9525</xdr:rowOff>
    </xdr:from>
    <xdr:to>
      <xdr:col>12</xdr:col>
      <xdr:colOff>9525</xdr:colOff>
      <xdr:row>5</xdr:row>
      <xdr:rowOff>523875</xdr:rowOff>
    </xdr:to>
    <xdr:pic>
      <xdr:nvPicPr>
        <xdr:cNvPr id="2" name="Ink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01425" y="1343025"/>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Revised%20PNDS%20Part%20B%20Household%20Roster%20(2014.05.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lextilman/Library/Containers/com.apple.mail/Data/Library/Mail%20Downloads/9DDABDC0-D0BE-4CBE-83E9-3CCFB7B709B7/Questionnaires/Questionnaires%20Household%20(2014.05.0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NDS%20Part%20D%20Roads,%20Transportation%20and%20Use%20of%20Public%20Facilities%202014.05.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NDS%20Part%20E%20Crops%20and%20Income%20(2014.05.1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E/Dropbox/PNDS_Questionaires/Questionnaires/Questionnaires%20Household%20(2014.05.0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ropbox/PNDS_Questionaires/Code%20for%20Field%20Testing/PNDS_Part%20J%20Information,%20Social%20and%20Human%20Capital%202014_05_29%20Tran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Roster (1)"/>
      <sheetName val="HHRoster (2)"/>
      <sheetName val="Outline - Male"/>
      <sheetName val="B"/>
      <sheetName val="PauseEnd"/>
      <sheetName val="Codes"/>
      <sheetName val="Recurring Qns"/>
      <sheetName val="Sheet1"/>
    </sheetNames>
    <sheetDataSet>
      <sheetData sheetId="0" refreshError="1"/>
      <sheetData sheetId="1" refreshError="1"/>
      <sheetData sheetId="2" refreshError="1"/>
      <sheetData sheetId="3" refreshError="1"/>
      <sheetData sheetId="4" refreshError="1"/>
      <sheetData sheetId="5" refreshError="1">
        <row r="1">
          <cell r="A1" t="str">
            <v>Response ID</v>
          </cell>
          <cell r="B1" t="str">
            <v>Question or Response</v>
          </cell>
          <cell r="D1" t="str">
            <v>Response Display Format</v>
          </cell>
          <cell r="E1" t="str">
            <v>Code</v>
          </cell>
          <cell r="I1" t="str">
            <v>English</v>
          </cell>
          <cell r="K1" t="str">
            <v>Tetun</v>
          </cell>
        </row>
        <row r="2">
          <cell r="A2" t="str">
            <v>H1.01.a</v>
          </cell>
          <cell r="B2" t="str">
            <v>Response</v>
          </cell>
          <cell r="D2" t="str">
            <v>Category option</v>
          </cell>
          <cell r="E2">
            <v>0</v>
          </cell>
          <cell r="I2" t="str">
            <v>No</v>
          </cell>
          <cell r="K2" t="str">
            <v>Lae</v>
          </cell>
        </row>
        <row r="3">
          <cell r="A3" t="str">
            <v>H1.01.b</v>
          </cell>
          <cell r="B3" t="str">
            <v>Response</v>
          </cell>
          <cell r="D3" t="str">
            <v>Category option</v>
          </cell>
          <cell r="E3">
            <v>1</v>
          </cell>
          <cell r="I3" t="str">
            <v>Yes</v>
          </cell>
          <cell r="K3" t="str">
            <v>Sim</v>
          </cell>
        </row>
        <row r="4">
          <cell r="A4" t="str">
            <v>H1.01.c</v>
          </cell>
          <cell r="B4" t="str">
            <v>Response</v>
          </cell>
          <cell r="D4" t="str">
            <v>Category option</v>
          </cell>
          <cell r="E4">
            <v>997</v>
          </cell>
          <cell r="I4" t="str">
            <v>Other (specify)</v>
          </cell>
          <cell r="K4" t="str">
            <v>Seluk (spesifika)</v>
          </cell>
        </row>
        <row r="5">
          <cell r="A5" t="str">
            <v>H1.01.d</v>
          </cell>
          <cell r="B5" t="str">
            <v>Response</v>
          </cell>
          <cell r="D5" t="str">
            <v>Category option</v>
          </cell>
          <cell r="E5">
            <v>998</v>
          </cell>
          <cell r="I5" t="str">
            <v>Don't know</v>
          </cell>
          <cell r="K5" t="str">
            <v>La hatene</v>
          </cell>
        </row>
        <row r="6">
          <cell r="A6" t="str">
            <v>H1.01.e</v>
          </cell>
          <cell r="B6" t="str">
            <v>Response</v>
          </cell>
          <cell r="D6" t="str">
            <v>Category option</v>
          </cell>
          <cell r="E6">
            <v>999</v>
          </cell>
          <cell r="I6" t="str">
            <v>Refused to answer</v>
          </cell>
          <cell r="K6" t="str">
            <v>Lakohi fo resposta</v>
          </cell>
        </row>
        <row r="7">
          <cell r="A7" t="str">
            <v>H2.30.a</v>
          </cell>
          <cell r="B7" t="str">
            <v>Response</v>
          </cell>
          <cell r="D7" t="str">
            <v>Category option</v>
          </cell>
          <cell r="E7">
            <v>996</v>
          </cell>
          <cell r="I7" t="str">
            <v>Estimated</v>
          </cell>
          <cell r="K7" t="str">
            <v>Estimasaun</v>
          </cell>
        </row>
        <row r="8">
          <cell r="A8" t="str">
            <v>H2.30.b</v>
          </cell>
          <cell r="B8" t="str">
            <v>Response</v>
          </cell>
          <cell r="D8" t="str">
            <v>Category option</v>
          </cell>
          <cell r="E8">
            <v>995</v>
          </cell>
          <cell r="I8" t="str">
            <v>Seems wrong</v>
          </cell>
          <cell r="K8" t="str">
            <v>Karik sala</v>
          </cell>
        </row>
        <row r="9">
          <cell r="A9" t="str">
            <v>H2.30.c</v>
          </cell>
          <cell r="B9" t="str">
            <v>Response</v>
          </cell>
          <cell r="D9" t="str">
            <v>Category option</v>
          </cell>
          <cell r="E9">
            <v>994</v>
          </cell>
          <cell r="I9" t="str">
            <v>Use year of birth instead</v>
          </cell>
          <cell r="K9" t="str">
            <v>Uza deit data moris</v>
          </cell>
        </row>
        <row r="10">
          <cell r="A10" t="str">
            <v>H1.02.a</v>
          </cell>
          <cell r="B10" t="str">
            <v>Response</v>
          </cell>
          <cell r="D10" t="str">
            <v>Category option</v>
          </cell>
          <cell r="E10">
            <v>1</v>
          </cell>
          <cell r="I10" t="str">
            <v>None completed</v>
          </cell>
          <cell r="K10" t="str">
            <v>La Kompletu</v>
          </cell>
        </row>
        <row r="11">
          <cell r="A11" t="str">
            <v>H1.02.b</v>
          </cell>
          <cell r="B11" t="str">
            <v>Response</v>
          </cell>
          <cell r="D11" t="str">
            <v>Category option</v>
          </cell>
          <cell r="E11">
            <v>2</v>
          </cell>
          <cell r="I11" t="str">
            <v>Pre-School</v>
          </cell>
          <cell r="K11" t="str">
            <v>Pre-Eskolar</v>
          </cell>
        </row>
        <row r="12">
          <cell r="A12" t="str">
            <v>H1.02.c</v>
          </cell>
          <cell r="B12" t="str">
            <v>Response</v>
          </cell>
          <cell r="D12" t="str">
            <v>Category option</v>
          </cell>
          <cell r="E12">
            <v>3</v>
          </cell>
          <cell r="I12" t="str">
            <v>Primary School</v>
          </cell>
          <cell r="K12" t="str">
            <v>Eskola Primária</v>
          </cell>
        </row>
        <row r="13">
          <cell r="A13" t="str">
            <v>H1.02.d</v>
          </cell>
          <cell r="B13" t="str">
            <v>Response</v>
          </cell>
          <cell r="D13" t="str">
            <v>Category option</v>
          </cell>
          <cell r="E13">
            <v>4</v>
          </cell>
          <cell r="I13" t="str">
            <v>Junior High School</v>
          </cell>
          <cell r="K13" t="str">
            <v>Eskola Pre-Sekundária</v>
          </cell>
        </row>
        <row r="14">
          <cell r="A14" t="str">
            <v>H1.02.e</v>
          </cell>
          <cell r="B14" t="str">
            <v>Response</v>
          </cell>
          <cell r="D14" t="str">
            <v>Category option</v>
          </cell>
          <cell r="E14">
            <v>5</v>
          </cell>
          <cell r="I14" t="str">
            <v>Senior High School</v>
          </cell>
          <cell r="K14" t="str">
            <v>Eskola Sekundario</v>
          </cell>
        </row>
        <row r="15">
          <cell r="A15" t="str">
            <v>H1.02.f</v>
          </cell>
          <cell r="B15" t="str">
            <v>Response</v>
          </cell>
          <cell r="D15" t="str">
            <v>Category option</v>
          </cell>
          <cell r="E15">
            <v>6</v>
          </cell>
          <cell r="I15" t="str">
            <v>University</v>
          </cell>
          <cell r="K15" t="str">
            <v>Universidade</v>
          </cell>
        </row>
        <row r="16">
          <cell r="A16" t="str">
            <v>H1.02.g</v>
          </cell>
          <cell r="B16" t="str">
            <v>Response</v>
          </cell>
          <cell r="D16" t="str">
            <v>Category option</v>
          </cell>
          <cell r="E16">
            <v>7</v>
          </cell>
          <cell r="I16" t="str">
            <v>Some classes</v>
          </cell>
          <cell r="K16" t="str">
            <v>Klasse balun</v>
          </cell>
        </row>
        <row r="17">
          <cell r="A17" t="str">
            <v>H1.02.h</v>
          </cell>
          <cell r="B17" t="str">
            <v>Response</v>
          </cell>
          <cell r="D17" t="str">
            <v>Category option</v>
          </cell>
          <cell r="E17">
            <v>8</v>
          </cell>
          <cell r="I17" t="str">
            <v>All classes</v>
          </cell>
          <cell r="K17" t="str">
            <v>Klasse hotu</v>
          </cell>
        </row>
        <row r="18">
          <cell r="A18" t="str">
            <v>H1.06a</v>
          </cell>
          <cell r="B18" t="str">
            <v>Response</v>
          </cell>
          <cell r="D18" t="str">
            <v>Category option</v>
          </cell>
          <cell r="E18">
            <v>0</v>
          </cell>
          <cell r="I18" t="str">
            <v>No</v>
          </cell>
          <cell r="K18" t="str">
            <v>Lae</v>
          </cell>
        </row>
        <row r="19">
          <cell r="A19" t="str">
            <v>H1.06b</v>
          </cell>
          <cell r="B19" t="str">
            <v>Response</v>
          </cell>
          <cell r="D19" t="str">
            <v>Category option</v>
          </cell>
          <cell r="E19">
            <v>1</v>
          </cell>
          <cell r="I19" t="str">
            <v>Yes - Academy</v>
          </cell>
          <cell r="K19" t="str">
            <v>Sim - Akademia</v>
          </cell>
        </row>
        <row r="20">
          <cell r="A20" t="str">
            <v>H1.06c</v>
          </cell>
          <cell r="B20" t="str">
            <v>Response</v>
          </cell>
          <cell r="D20" t="str">
            <v>Category option</v>
          </cell>
          <cell r="E20">
            <v>2</v>
          </cell>
          <cell r="I20" t="str">
            <v>Yes - Institute</v>
          </cell>
          <cell r="K20" t="str">
            <v>Sim - Institutu</v>
          </cell>
        </row>
        <row r="21">
          <cell r="A21" t="str">
            <v>H1.06d</v>
          </cell>
          <cell r="B21" t="str">
            <v>Response</v>
          </cell>
          <cell r="D21" t="str">
            <v>Category option</v>
          </cell>
          <cell r="E21">
            <v>3</v>
          </cell>
          <cell r="I21" t="str">
            <v xml:space="preserve">Yes - University </v>
          </cell>
          <cell r="K21" t="str">
            <v>Sim - Universidade</v>
          </cell>
        </row>
        <row r="22">
          <cell r="A22" t="str">
            <v>H1.06e</v>
          </cell>
          <cell r="B22" t="str">
            <v>Response</v>
          </cell>
          <cell r="D22" t="str">
            <v>Category option</v>
          </cell>
          <cell r="E22">
            <v>4</v>
          </cell>
          <cell r="I22" t="str">
            <v>Yes - Other</v>
          </cell>
          <cell r="K22" t="str">
            <v>Sim - Seluk</v>
          </cell>
        </row>
        <row r="23">
          <cell r="A23" t="str">
            <v>M8.02a</v>
          </cell>
          <cell r="B23" t="str">
            <v>Response</v>
          </cell>
          <cell r="D23" t="str">
            <v>Category option</v>
          </cell>
          <cell r="E23">
            <v>1</v>
          </cell>
          <cell r="I23" t="str">
            <v>Uma Maromak / God house</v>
          </cell>
          <cell r="K23" t="str">
            <v>Uma Maromak / God house</v>
          </cell>
        </row>
        <row r="24">
          <cell r="A24" t="str">
            <v>M8.02b</v>
          </cell>
          <cell r="B24" t="str">
            <v>Response</v>
          </cell>
          <cell r="D24" t="str">
            <v>Category option</v>
          </cell>
          <cell r="E24">
            <v>2</v>
          </cell>
          <cell r="I24" t="str">
            <v>Uma Liurai / political house</v>
          </cell>
          <cell r="K24" t="str">
            <v>Uma Liurai / political house</v>
          </cell>
        </row>
        <row r="25">
          <cell r="A25" t="str">
            <v>M8.02c</v>
          </cell>
          <cell r="B25" t="str">
            <v>Response</v>
          </cell>
          <cell r="D25" t="str">
            <v>Category option</v>
          </cell>
          <cell r="E25">
            <v>3</v>
          </cell>
          <cell r="I25" t="str">
            <v>Gate keeper</v>
          </cell>
          <cell r="K25" t="str">
            <v>Hein odamatan</v>
          </cell>
        </row>
        <row r="26">
          <cell r="A26" t="str">
            <v>M8.02d</v>
          </cell>
          <cell r="B26" t="str">
            <v>Response</v>
          </cell>
          <cell r="D26" t="str">
            <v>Category option</v>
          </cell>
          <cell r="E26">
            <v>4</v>
          </cell>
          <cell r="I26" t="str">
            <v>Newcomer</v>
          </cell>
          <cell r="K26" t="str">
            <v>Ema foun</v>
          </cell>
        </row>
        <row r="27">
          <cell r="A27" t="str">
            <v>M8.02e</v>
          </cell>
          <cell r="B27" t="str">
            <v>Response</v>
          </cell>
          <cell r="D27" t="str">
            <v>Category option</v>
          </cell>
          <cell r="E27">
            <v>5</v>
          </cell>
          <cell r="I27" t="str">
            <v>Other position</v>
          </cell>
          <cell r="K27" t="str">
            <v>Pojisaun seluk</v>
          </cell>
        </row>
        <row r="28">
          <cell r="A28" t="str">
            <v>M3.02.a</v>
          </cell>
          <cell r="B28" t="str">
            <v>Response</v>
          </cell>
          <cell r="D28" t="str">
            <v>Category option</v>
          </cell>
          <cell r="E28">
            <v>1</v>
          </cell>
          <cell r="I28" t="str">
            <v>Yes - part owned</v>
          </cell>
          <cell r="K28" t="str">
            <v>Sim - balun</v>
          </cell>
        </row>
        <row r="29">
          <cell r="A29" t="str">
            <v>M3.02.b</v>
          </cell>
          <cell r="B29" t="str">
            <v>Response</v>
          </cell>
          <cell r="D29" t="str">
            <v>Category option</v>
          </cell>
          <cell r="E29">
            <v>2</v>
          </cell>
          <cell r="I29" t="str">
            <v>Yes - fully owned</v>
          </cell>
          <cell r="K29" t="str">
            <v>Sim - tomak</v>
          </cell>
        </row>
        <row r="30">
          <cell r="A30" t="str">
            <v>M3.03.a</v>
          </cell>
          <cell r="B30" t="str">
            <v>Response</v>
          </cell>
          <cell r="D30" t="str">
            <v>Category option</v>
          </cell>
          <cell r="E30">
            <v>1</v>
          </cell>
          <cell r="I30" t="str">
            <v>Uncompacted earth</v>
          </cell>
          <cell r="K30" t="str">
            <v>Rai nebee la hanehan metin</v>
          </cell>
        </row>
        <row r="31">
          <cell r="A31" t="str">
            <v>M3.03.b</v>
          </cell>
          <cell r="B31" t="str">
            <v>Response</v>
          </cell>
          <cell r="D31" t="str">
            <v>Category option</v>
          </cell>
          <cell r="E31">
            <v>2</v>
          </cell>
          <cell r="I31" t="str">
            <v>Sand</v>
          </cell>
          <cell r="K31" t="str">
            <v>Rai henek</v>
          </cell>
        </row>
        <row r="32">
          <cell r="A32" t="str">
            <v>M3.03.c</v>
          </cell>
          <cell r="B32" t="str">
            <v>Response</v>
          </cell>
          <cell r="D32" t="str">
            <v>Category option</v>
          </cell>
          <cell r="E32">
            <v>3</v>
          </cell>
          <cell r="I32" t="str">
            <v>Compacted dung/mud/clay</v>
          </cell>
          <cell r="K32" t="str">
            <v>Estrume / tahu / tahu belit nebee hanehan metin</v>
          </cell>
        </row>
        <row r="33">
          <cell r="A33" t="str">
            <v>M3.03.d</v>
          </cell>
          <cell r="B33" t="str">
            <v>Response</v>
          </cell>
          <cell r="D33" t="str">
            <v>Category option</v>
          </cell>
          <cell r="E33">
            <v>4</v>
          </cell>
          <cell r="I33" t="str">
            <v>Bamboo</v>
          </cell>
          <cell r="K33" t="str">
            <v>Bambu</v>
          </cell>
        </row>
        <row r="34">
          <cell r="A34" t="str">
            <v>M3.03.e</v>
          </cell>
          <cell r="B34" t="str">
            <v>Response</v>
          </cell>
          <cell r="D34" t="str">
            <v>Category option</v>
          </cell>
          <cell r="E34">
            <v>5</v>
          </cell>
          <cell r="I34" t="str">
            <v>Palm</v>
          </cell>
          <cell r="K34" t="str">
            <v>Tali</v>
          </cell>
        </row>
        <row r="35">
          <cell r="A35" t="str">
            <v>M3.03.f</v>
          </cell>
          <cell r="B35" t="str">
            <v>Response</v>
          </cell>
          <cell r="D35" t="str">
            <v>Category option</v>
          </cell>
          <cell r="E35">
            <v>6</v>
          </cell>
          <cell r="I35" t="str">
            <v>Plastic Sheeting</v>
          </cell>
          <cell r="K35" t="str">
            <v>Taka ho plastik</v>
          </cell>
        </row>
        <row r="36">
          <cell r="A36" t="str">
            <v>M3.03.g</v>
          </cell>
          <cell r="B36" t="str">
            <v>Response</v>
          </cell>
          <cell r="D36" t="str">
            <v>Category option</v>
          </cell>
          <cell r="E36">
            <v>7</v>
          </cell>
          <cell r="I36" t="str">
            <v>Matting</v>
          </cell>
          <cell r="K36" t="str">
            <v>Biti</v>
          </cell>
        </row>
        <row r="37">
          <cell r="A37" t="str">
            <v>M3.03.h</v>
          </cell>
          <cell r="B37" t="str">
            <v>Response</v>
          </cell>
          <cell r="D37" t="str">
            <v>Category option</v>
          </cell>
          <cell r="E37">
            <v>8</v>
          </cell>
          <cell r="I37" t="str">
            <v>Wood</v>
          </cell>
          <cell r="K37" t="str">
            <v>Ai</v>
          </cell>
        </row>
        <row r="38">
          <cell r="A38" t="str">
            <v>M3.03.i</v>
          </cell>
          <cell r="B38" t="str">
            <v>Response</v>
          </cell>
          <cell r="D38" t="str">
            <v>Category option</v>
          </cell>
          <cell r="E38">
            <v>9</v>
          </cell>
          <cell r="I38" t="str">
            <v>Vinyl</v>
          </cell>
          <cell r="K38" t="str">
            <v>Sintetiku</v>
          </cell>
        </row>
        <row r="39">
          <cell r="A39" t="str">
            <v>M3.03.j</v>
          </cell>
          <cell r="B39" t="str">
            <v>Response</v>
          </cell>
          <cell r="D39" t="str">
            <v>Category option</v>
          </cell>
          <cell r="E39">
            <v>10</v>
          </cell>
          <cell r="I39" t="str">
            <v>Asphalt/Cement</v>
          </cell>
          <cell r="K39" t="str">
            <v>Alkatraun/Simente</v>
          </cell>
        </row>
        <row r="40">
          <cell r="A40" t="str">
            <v>M3.03.k</v>
          </cell>
          <cell r="B40" t="str">
            <v>Response</v>
          </cell>
          <cell r="D40" t="str">
            <v>Category option</v>
          </cell>
          <cell r="E40">
            <v>11</v>
          </cell>
          <cell r="I40" t="str">
            <v>Rock/Stones</v>
          </cell>
          <cell r="K40" t="str">
            <v>Fatuk bot/britas</v>
          </cell>
        </row>
        <row r="41">
          <cell r="A41" t="str">
            <v>M3.03.l</v>
          </cell>
          <cell r="B41" t="str">
            <v>Response</v>
          </cell>
          <cell r="D41" t="str">
            <v>Category option</v>
          </cell>
          <cell r="E41">
            <v>12</v>
          </cell>
          <cell r="I41" t="str">
            <v>Tiles</v>
          </cell>
          <cell r="K41" t="str">
            <v>Telha</v>
          </cell>
        </row>
        <row r="42">
          <cell r="A42" t="str">
            <v>M3.03.m</v>
          </cell>
          <cell r="B42" t="str">
            <v>Response</v>
          </cell>
          <cell r="D42" t="str">
            <v>Category option</v>
          </cell>
          <cell r="E42">
            <v>13</v>
          </cell>
          <cell r="I42" t="str">
            <v>Carpet</v>
          </cell>
          <cell r="K42" t="str">
            <v>Karpet</v>
          </cell>
        </row>
        <row r="43">
          <cell r="A43" t="str">
            <v>H2.11.a</v>
          </cell>
          <cell r="B43" t="str">
            <v>Response</v>
          </cell>
          <cell r="D43" t="str">
            <v>Category option</v>
          </cell>
          <cell r="E43">
            <v>0</v>
          </cell>
          <cell r="I43" t="str">
            <v>Female</v>
          </cell>
          <cell r="K43" t="str">
            <v>Feto</v>
          </cell>
        </row>
        <row r="44">
          <cell r="A44" t="str">
            <v>H2.11.b</v>
          </cell>
          <cell r="B44" t="str">
            <v>Response</v>
          </cell>
          <cell r="D44" t="str">
            <v>Category option</v>
          </cell>
          <cell r="E44">
            <v>1</v>
          </cell>
          <cell r="I44" t="str">
            <v>Male</v>
          </cell>
          <cell r="K44" t="str">
            <v>Mane</v>
          </cell>
        </row>
        <row r="45">
          <cell r="A45" t="str">
            <v>H2.12.a</v>
          </cell>
          <cell r="B45" t="str">
            <v>Response</v>
          </cell>
          <cell r="D45" t="str">
            <v>Category option</v>
          </cell>
          <cell r="E45">
            <v>0</v>
          </cell>
          <cell r="I45" t="str">
            <v>Head</v>
          </cell>
          <cell r="K45" t="str">
            <v>Xefi uma-kain</v>
          </cell>
        </row>
        <row r="46">
          <cell r="A46" t="str">
            <v>H2.12.b</v>
          </cell>
          <cell r="B46" t="str">
            <v>Response</v>
          </cell>
          <cell r="D46" t="str">
            <v>Category option</v>
          </cell>
          <cell r="E46">
            <v>1</v>
          </cell>
          <cell r="I46" t="str">
            <v>Wife of Head</v>
          </cell>
          <cell r="K46" t="str">
            <v>Fen / Kaben husi xefi uma-kain</v>
          </cell>
        </row>
        <row r="47">
          <cell r="A47" t="str">
            <v>H2.12.c</v>
          </cell>
          <cell r="B47" t="str">
            <v>Response</v>
          </cell>
          <cell r="D47" t="str">
            <v>Category option</v>
          </cell>
          <cell r="E47">
            <v>2</v>
          </cell>
          <cell r="I47" t="str">
            <v>Husband of Head</v>
          </cell>
          <cell r="K47" t="str">
            <v>Laen / kaben xefi uma-kain</v>
          </cell>
        </row>
        <row r="48">
          <cell r="A48" t="str">
            <v>H2.12.d</v>
          </cell>
          <cell r="B48" t="str">
            <v>Response</v>
          </cell>
          <cell r="D48" t="str">
            <v>Category option</v>
          </cell>
          <cell r="E48">
            <v>3</v>
          </cell>
          <cell r="I48" t="str">
            <v xml:space="preserve">Son </v>
          </cell>
          <cell r="K48" t="str">
            <v>Oan mane</v>
          </cell>
        </row>
        <row r="49">
          <cell r="A49" t="str">
            <v>H2.12.e</v>
          </cell>
          <cell r="B49" t="str">
            <v>Response</v>
          </cell>
          <cell r="D49" t="str">
            <v>Category option</v>
          </cell>
          <cell r="E49">
            <v>4</v>
          </cell>
          <cell r="I49" t="str">
            <v>Daughter</v>
          </cell>
          <cell r="K49" t="str">
            <v>Oan feto</v>
          </cell>
        </row>
        <row r="50">
          <cell r="A50" t="str">
            <v>H2.12.f</v>
          </cell>
          <cell r="B50" t="str">
            <v>Response</v>
          </cell>
          <cell r="D50" t="str">
            <v>Category option</v>
          </cell>
          <cell r="E50">
            <v>5</v>
          </cell>
          <cell r="I50" t="str">
            <v>Adopted / Step-Child</v>
          </cell>
          <cell r="K50" t="str">
            <v>Oan hakiak</v>
          </cell>
        </row>
        <row r="51">
          <cell r="A51" t="str">
            <v>H2.12.g</v>
          </cell>
          <cell r="B51" t="str">
            <v>Response</v>
          </cell>
          <cell r="D51" t="str">
            <v>Category option</v>
          </cell>
          <cell r="E51">
            <v>6</v>
          </cell>
          <cell r="I51" t="str">
            <v>Granddaughter</v>
          </cell>
          <cell r="K51" t="str">
            <v>Be-oan feto</v>
          </cell>
        </row>
        <row r="52">
          <cell r="A52" t="str">
            <v>H2.12.h</v>
          </cell>
          <cell r="B52" t="str">
            <v>Response</v>
          </cell>
          <cell r="D52" t="str">
            <v>Category option</v>
          </cell>
          <cell r="E52">
            <v>7</v>
          </cell>
          <cell r="I52" t="str">
            <v>Grandson</v>
          </cell>
          <cell r="K52" t="str">
            <v>Be-oan mane</v>
          </cell>
        </row>
        <row r="53">
          <cell r="A53" t="str">
            <v>H2.12.i</v>
          </cell>
          <cell r="B53" t="str">
            <v>Response</v>
          </cell>
          <cell r="D53" t="str">
            <v>Category option</v>
          </cell>
          <cell r="E53">
            <v>8</v>
          </cell>
          <cell r="I53" t="str">
            <v>Niece</v>
          </cell>
          <cell r="K53" t="str">
            <v>Subrinha</v>
          </cell>
        </row>
        <row r="54">
          <cell r="A54" t="str">
            <v>H2.12.j</v>
          </cell>
          <cell r="B54" t="str">
            <v>Response</v>
          </cell>
          <cell r="D54" t="str">
            <v>Category option</v>
          </cell>
          <cell r="E54">
            <v>9</v>
          </cell>
          <cell r="I54" t="str">
            <v>Nephew</v>
          </cell>
          <cell r="K54" t="str">
            <v>Subrinho</v>
          </cell>
        </row>
        <row r="55">
          <cell r="A55" t="str">
            <v>H2.12.k</v>
          </cell>
          <cell r="B55" t="str">
            <v>Response</v>
          </cell>
          <cell r="D55" t="str">
            <v>Category option</v>
          </cell>
          <cell r="E55">
            <v>10</v>
          </cell>
          <cell r="I55" t="str">
            <v>Father</v>
          </cell>
          <cell r="K55" t="str">
            <v>Aman</v>
          </cell>
        </row>
        <row r="56">
          <cell r="A56" t="str">
            <v>H2.12.l</v>
          </cell>
          <cell r="B56" t="str">
            <v>Response</v>
          </cell>
          <cell r="D56" t="str">
            <v>Category option</v>
          </cell>
          <cell r="E56">
            <v>11</v>
          </cell>
          <cell r="I56" t="str">
            <v>Mother</v>
          </cell>
          <cell r="K56" t="str">
            <v>Inan</v>
          </cell>
        </row>
        <row r="57">
          <cell r="A57" t="str">
            <v>H2.12.m</v>
          </cell>
          <cell r="B57" t="str">
            <v>Response</v>
          </cell>
          <cell r="D57" t="str">
            <v>Category option</v>
          </cell>
          <cell r="E57">
            <v>12</v>
          </cell>
          <cell r="I57" t="str">
            <v>Sister</v>
          </cell>
          <cell r="K57" t="str">
            <v>Feton</v>
          </cell>
        </row>
        <row r="58">
          <cell r="A58" t="str">
            <v>H2.12.n</v>
          </cell>
          <cell r="B58" t="str">
            <v>Response</v>
          </cell>
          <cell r="D58" t="str">
            <v>Category option</v>
          </cell>
          <cell r="E58">
            <v>13</v>
          </cell>
          <cell r="I58" t="str">
            <v>Brother</v>
          </cell>
          <cell r="K58" t="str">
            <v>Nan</v>
          </cell>
        </row>
        <row r="59">
          <cell r="A59" t="str">
            <v>H2.12.o</v>
          </cell>
          <cell r="B59" t="str">
            <v>Response</v>
          </cell>
          <cell r="D59" t="str">
            <v>Category option</v>
          </cell>
          <cell r="E59">
            <v>14</v>
          </cell>
          <cell r="I59" t="str">
            <v>Aunt</v>
          </cell>
          <cell r="K59" t="str">
            <v>Tia</v>
          </cell>
        </row>
        <row r="60">
          <cell r="A60" t="str">
            <v>H2.12.oo</v>
          </cell>
          <cell r="B60" t="str">
            <v>Response</v>
          </cell>
          <cell r="D60" t="str">
            <v>Category option</v>
          </cell>
          <cell r="E60">
            <v>15</v>
          </cell>
          <cell r="I60" t="str">
            <v>Uncle</v>
          </cell>
          <cell r="K60" t="str">
            <v>Tiu</v>
          </cell>
        </row>
        <row r="61">
          <cell r="A61" t="str">
            <v>H2.12.p</v>
          </cell>
          <cell r="B61" t="str">
            <v>Response</v>
          </cell>
          <cell r="D61" t="str">
            <v>Category option</v>
          </cell>
          <cell r="E61">
            <v>16</v>
          </cell>
          <cell r="I61" t="str">
            <v>Daughter-in-Law</v>
          </cell>
          <cell r="K61" t="str">
            <v>Feto foun</v>
          </cell>
        </row>
        <row r="62">
          <cell r="A62" t="str">
            <v>H2.12.pp</v>
          </cell>
          <cell r="B62" t="str">
            <v>Response</v>
          </cell>
          <cell r="D62" t="str">
            <v>Category option</v>
          </cell>
          <cell r="E62">
            <v>17</v>
          </cell>
          <cell r="I62" t="str">
            <v>Son-in-Law</v>
          </cell>
          <cell r="K62" t="str">
            <v>Mane foun</v>
          </cell>
        </row>
        <row r="63">
          <cell r="A63" t="str">
            <v>H2.12.q</v>
          </cell>
          <cell r="B63" t="str">
            <v>Response</v>
          </cell>
          <cell r="D63" t="str">
            <v>Category option</v>
          </cell>
          <cell r="E63">
            <v>18</v>
          </cell>
          <cell r="I63" t="str">
            <v>Grandfather</v>
          </cell>
          <cell r="K63" t="str">
            <v>Avo mane</v>
          </cell>
        </row>
        <row r="64">
          <cell r="A64" t="str">
            <v>H2.12.r</v>
          </cell>
          <cell r="B64" t="str">
            <v>Response</v>
          </cell>
          <cell r="D64" t="str">
            <v>Category option</v>
          </cell>
          <cell r="E64">
            <v>19</v>
          </cell>
          <cell r="I64" t="str">
            <v>Grandmother</v>
          </cell>
          <cell r="K64" t="str">
            <v>Avo feto</v>
          </cell>
        </row>
        <row r="65">
          <cell r="A65" t="str">
            <v>H2.12.s</v>
          </cell>
          <cell r="B65" t="str">
            <v>Response</v>
          </cell>
          <cell r="D65" t="str">
            <v>Category option</v>
          </cell>
          <cell r="E65">
            <v>20</v>
          </cell>
          <cell r="I65" t="str">
            <v>Father-in-Law</v>
          </cell>
          <cell r="K65" t="str">
            <v>Banin mane</v>
          </cell>
        </row>
        <row r="66">
          <cell r="A66" t="str">
            <v>H2.12.t</v>
          </cell>
          <cell r="B66" t="str">
            <v>Response</v>
          </cell>
          <cell r="D66" t="str">
            <v>Category option</v>
          </cell>
          <cell r="E66">
            <v>21</v>
          </cell>
          <cell r="I66" t="str">
            <v>Mother-in-Law</v>
          </cell>
          <cell r="K66" t="str">
            <v>Banin feto</v>
          </cell>
        </row>
        <row r="67">
          <cell r="A67" t="str">
            <v>H2.12.u</v>
          </cell>
          <cell r="B67" t="str">
            <v>Response</v>
          </cell>
          <cell r="D67" t="str">
            <v>Category option</v>
          </cell>
          <cell r="E67">
            <v>22</v>
          </cell>
          <cell r="I67" t="str">
            <v>Cousin</v>
          </cell>
          <cell r="K67" t="str">
            <v>Prima</v>
          </cell>
        </row>
        <row r="68">
          <cell r="A68" t="str">
            <v>H2.12.uu</v>
          </cell>
          <cell r="B68" t="str">
            <v>Response</v>
          </cell>
          <cell r="D68" t="str">
            <v>Category option</v>
          </cell>
          <cell r="E68">
            <v>23</v>
          </cell>
          <cell r="I68" t="str">
            <v>Cousin</v>
          </cell>
          <cell r="K68" t="str">
            <v>Primo</v>
          </cell>
        </row>
        <row r="69">
          <cell r="A69" t="str">
            <v>H2.12.v</v>
          </cell>
          <cell r="B69" t="str">
            <v>Response</v>
          </cell>
          <cell r="D69" t="str">
            <v>Category option</v>
          </cell>
          <cell r="E69">
            <v>24</v>
          </cell>
          <cell r="I69" t="str">
            <v>Other Relative</v>
          </cell>
          <cell r="K69" t="str">
            <v>Familia seluk</v>
          </cell>
        </row>
        <row r="70">
          <cell r="A70" t="str">
            <v>H2.12.w</v>
          </cell>
          <cell r="B70" t="str">
            <v>Response</v>
          </cell>
          <cell r="D70" t="str">
            <v>Category option</v>
          </cell>
          <cell r="E70">
            <v>25</v>
          </cell>
          <cell r="I70" t="str">
            <v>Servant / Maid / Helper</v>
          </cell>
          <cell r="K70" t="str">
            <v>Pembantu (ema nebe serbisu ajuda iha uma)</v>
          </cell>
        </row>
        <row r="71">
          <cell r="A71" t="str">
            <v>H2.12.x</v>
          </cell>
          <cell r="B71" t="str">
            <v>Response</v>
          </cell>
          <cell r="D71" t="str">
            <v>Category option</v>
          </cell>
          <cell r="E71">
            <v>26</v>
          </cell>
          <cell r="I71" t="str">
            <v>Servant's Relative</v>
          </cell>
          <cell r="K71" t="str">
            <v>Pembantu nian familia</v>
          </cell>
        </row>
        <row r="72">
          <cell r="A72" t="str">
            <v>H2.12.y</v>
          </cell>
          <cell r="B72" t="str">
            <v>Response</v>
          </cell>
          <cell r="D72" t="str">
            <v>Category option</v>
          </cell>
          <cell r="E72">
            <v>27</v>
          </cell>
          <cell r="I72" t="str">
            <v>Tenant</v>
          </cell>
          <cell r="K72" t="str">
            <v>Ema kos</v>
          </cell>
        </row>
        <row r="73">
          <cell r="A73" t="str">
            <v>H2.12.z</v>
          </cell>
          <cell r="B73" t="str">
            <v>Response</v>
          </cell>
          <cell r="D73" t="str">
            <v>Category option</v>
          </cell>
          <cell r="E73">
            <v>28</v>
          </cell>
          <cell r="I73" t="str">
            <v>Tenant's Relative</v>
          </cell>
          <cell r="K73" t="str">
            <v>Ema kos nian familia</v>
          </cell>
        </row>
        <row r="74">
          <cell r="A74" t="str">
            <v>H2.20.a</v>
          </cell>
          <cell r="B74" t="str">
            <v>Response</v>
          </cell>
          <cell r="D74" t="str">
            <v>Category option</v>
          </cell>
          <cell r="E74">
            <v>1</v>
          </cell>
          <cell r="I74" t="str">
            <v>Yes - day, month and year</v>
          </cell>
          <cell r="K74" t="str">
            <v>Sim - loron, fulan no tinan</v>
          </cell>
        </row>
        <row r="75">
          <cell r="A75" t="str">
            <v>H2.20.b</v>
          </cell>
          <cell r="B75" t="str">
            <v>Response</v>
          </cell>
          <cell r="D75" t="str">
            <v>Category option</v>
          </cell>
          <cell r="E75">
            <v>2</v>
          </cell>
          <cell r="I75" t="str">
            <v>Yes - month and year only</v>
          </cell>
          <cell r="K75" t="str">
            <v>Sim - fulan no tinan deit</v>
          </cell>
        </row>
        <row r="76">
          <cell r="A76" t="str">
            <v>H2.20.c</v>
          </cell>
          <cell r="B76" t="str">
            <v>Response</v>
          </cell>
          <cell r="D76" t="str">
            <v>Category option</v>
          </cell>
          <cell r="E76">
            <v>3</v>
          </cell>
          <cell r="I76" t="str">
            <v>Yes - year only</v>
          </cell>
          <cell r="K76" t="str">
            <v>Sim - tinan deit</v>
          </cell>
        </row>
        <row r="77">
          <cell r="A77" t="str">
            <v>H2.30.a</v>
          </cell>
          <cell r="B77" t="str">
            <v>Response</v>
          </cell>
          <cell r="D77" t="str">
            <v>Category option</v>
          </cell>
          <cell r="E77">
            <v>2</v>
          </cell>
          <cell r="I77" t="str">
            <v>No, refused</v>
          </cell>
          <cell r="K77" t="str">
            <v>Lae, lakoi</v>
          </cell>
        </row>
        <row r="78">
          <cell r="A78" t="str">
            <v>H2.30.b</v>
          </cell>
          <cell r="B78" t="str">
            <v>Response</v>
          </cell>
          <cell r="D78" t="str">
            <v>Category option</v>
          </cell>
          <cell r="E78">
            <v>3</v>
          </cell>
          <cell r="I78" t="str">
            <v>No, card not available</v>
          </cell>
          <cell r="K78" t="str">
            <v>Lae, laiha kartu</v>
          </cell>
        </row>
        <row r="79">
          <cell r="A79" t="str">
            <v>H2.32.a</v>
          </cell>
          <cell r="B79" t="str">
            <v>Response</v>
          </cell>
          <cell r="D79" t="str">
            <v>Category option</v>
          </cell>
          <cell r="E79">
            <v>1</v>
          </cell>
          <cell r="I79" t="str">
            <v>Under 15</v>
          </cell>
          <cell r="K79" t="str">
            <v>Under 15</v>
          </cell>
        </row>
        <row r="80">
          <cell r="A80" t="str">
            <v>H2.32.b</v>
          </cell>
          <cell r="B80" t="str">
            <v>Response</v>
          </cell>
          <cell r="D80" t="str">
            <v>Category option</v>
          </cell>
          <cell r="E80">
            <v>2</v>
          </cell>
          <cell r="I80" t="str">
            <v>15-29</v>
          </cell>
          <cell r="K80" t="str">
            <v>15-29</v>
          </cell>
        </row>
        <row r="81">
          <cell r="A81" t="str">
            <v>H2.32.c</v>
          </cell>
          <cell r="B81" t="str">
            <v>Response</v>
          </cell>
          <cell r="D81" t="str">
            <v>Category option</v>
          </cell>
          <cell r="E81">
            <v>3</v>
          </cell>
          <cell r="I81" t="str">
            <v>30-49</v>
          </cell>
          <cell r="K81" t="str">
            <v>30-49</v>
          </cell>
        </row>
        <row r="82">
          <cell r="A82" t="str">
            <v>H2.32.d</v>
          </cell>
          <cell r="B82" t="str">
            <v>Response</v>
          </cell>
          <cell r="D82" t="str">
            <v>Category option</v>
          </cell>
          <cell r="E82">
            <v>4</v>
          </cell>
          <cell r="I82" t="str">
            <v>Over 50</v>
          </cell>
          <cell r="K82" t="str">
            <v>Over 50</v>
          </cell>
        </row>
        <row r="83">
          <cell r="A83" t="str">
            <v>H2.31.a</v>
          </cell>
          <cell r="B83" t="str">
            <v>Response</v>
          </cell>
          <cell r="D83" t="str">
            <v>Category option</v>
          </cell>
          <cell r="E83">
            <v>1</v>
          </cell>
          <cell r="I83" t="str">
            <v>Months</v>
          </cell>
          <cell r="K83" t="str">
            <v>Fulan</v>
          </cell>
        </row>
        <row r="84">
          <cell r="A84" t="str">
            <v>H2.31.b</v>
          </cell>
          <cell r="B84" t="str">
            <v>Response</v>
          </cell>
          <cell r="D84" t="str">
            <v>Category option</v>
          </cell>
          <cell r="E84">
            <v>2</v>
          </cell>
          <cell r="I84" t="str">
            <v>Years</v>
          </cell>
          <cell r="K84" t="str">
            <v>Tinan</v>
          </cell>
        </row>
        <row r="85">
          <cell r="A85" t="str">
            <v>H2.51.a</v>
          </cell>
          <cell r="B85" t="str">
            <v>Response</v>
          </cell>
          <cell r="D85" t="str">
            <v>Category option</v>
          </cell>
          <cell r="E85">
            <v>2</v>
          </cell>
          <cell r="I85" t="str">
            <v>Not born yet</v>
          </cell>
          <cell r="K85" t="str">
            <v>Seidauk moris</v>
          </cell>
        </row>
        <row r="86">
          <cell r="A86" t="str">
            <v>H2.53.a</v>
          </cell>
          <cell r="B86" t="str">
            <v>Response</v>
          </cell>
          <cell r="D86" t="str">
            <v>Category option</v>
          </cell>
          <cell r="E86">
            <v>1</v>
          </cell>
          <cell r="I86" t="str">
            <v>Before</v>
          </cell>
          <cell r="K86" t="str">
            <v>Antes</v>
          </cell>
        </row>
        <row r="87">
          <cell r="A87" t="str">
            <v>H2.53.b</v>
          </cell>
          <cell r="B87" t="str">
            <v>Response</v>
          </cell>
          <cell r="D87" t="str">
            <v>Category option</v>
          </cell>
          <cell r="E87">
            <v>2</v>
          </cell>
          <cell r="I87" t="str">
            <v>After</v>
          </cell>
          <cell r="K87" t="str">
            <v>Depois</v>
          </cell>
        </row>
        <row r="88">
          <cell r="A88" t="str">
            <v>H2.53.c</v>
          </cell>
          <cell r="B88" t="str">
            <v>Response</v>
          </cell>
          <cell r="D88" t="str">
            <v>Category option</v>
          </cell>
          <cell r="E88">
            <v>3</v>
          </cell>
          <cell r="I88" t="str">
            <v>Don't know</v>
          </cell>
          <cell r="K88" t="str">
            <v>La hatene</v>
          </cell>
        </row>
        <row r="89">
          <cell r="A89" t="str">
            <v>H2.60.a</v>
          </cell>
          <cell r="B89" t="str">
            <v>Response</v>
          </cell>
          <cell r="D89" t="str">
            <v>Category option</v>
          </cell>
          <cell r="E89">
            <v>1</v>
          </cell>
          <cell r="I89" t="str">
            <v>Indonesian time</v>
          </cell>
          <cell r="K89" t="str">
            <v>Tempu Indonezia</v>
          </cell>
        </row>
        <row r="90">
          <cell r="A90" t="str">
            <v>H2.60.b</v>
          </cell>
          <cell r="B90" t="str">
            <v>Response</v>
          </cell>
          <cell r="D90" t="str">
            <v>Category option</v>
          </cell>
          <cell r="E90">
            <v>2</v>
          </cell>
          <cell r="I90" t="str">
            <v>Portuguese time</v>
          </cell>
          <cell r="K90" t="str">
            <v>Tempu Portuges</v>
          </cell>
        </row>
        <row r="91">
          <cell r="A91" t="str">
            <v>HC2.01.a</v>
          </cell>
          <cell r="B91" t="str">
            <v>Response</v>
          </cell>
          <cell r="D91" t="str">
            <v>Category option</v>
          </cell>
          <cell r="E91">
            <v>1</v>
          </cell>
          <cell r="I91" t="str">
            <v>Electricity (ETDL)</v>
          </cell>
          <cell r="K91" t="str">
            <v>Eletrisidade (ETDL)</v>
          </cell>
        </row>
        <row r="92">
          <cell r="A92" t="str">
            <v>HC2.01.b</v>
          </cell>
          <cell r="B92" t="str">
            <v>Response</v>
          </cell>
          <cell r="D92" t="str">
            <v>Category option</v>
          </cell>
          <cell r="E92">
            <v>2</v>
          </cell>
          <cell r="I92" t="str">
            <v>Petrol / diesel generator</v>
          </cell>
          <cell r="K92" t="str">
            <v>Petroleu / gerador dizel</v>
          </cell>
        </row>
        <row r="93">
          <cell r="A93" t="str">
            <v>HC2.01.c</v>
          </cell>
          <cell r="B93" t="str">
            <v>Response</v>
          </cell>
          <cell r="D93" t="str">
            <v>Category option</v>
          </cell>
          <cell r="E93">
            <v>3</v>
          </cell>
          <cell r="I93" t="str">
            <v>Solar panel system</v>
          </cell>
          <cell r="K93" t="str">
            <v xml:space="preserve">Tenaga surya / sistema solar panel </v>
          </cell>
        </row>
        <row r="94">
          <cell r="A94" t="str">
            <v>HC2.01.d</v>
          </cell>
          <cell r="B94" t="str">
            <v>Response</v>
          </cell>
          <cell r="D94" t="str">
            <v>Category option</v>
          </cell>
          <cell r="E94">
            <v>4</v>
          </cell>
          <cell r="I94" t="str">
            <v>Petromax / kerosene pressure lantern / lamp / gas lantern</v>
          </cell>
          <cell r="K94" t="str">
            <v xml:space="preserve">Petromax / lanternu uza mina rai / lampu / lanternu gaz </v>
          </cell>
        </row>
        <row r="95">
          <cell r="A95" t="str">
            <v>HC2.01.e</v>
          </cell>
          <cell r="B95" t="str">
            <v>Response</v>
          </cell>
          <cell r="D95" t="str">
            <v>Category option</v>
          </cell>
          <cell r="E95">
            <v>5</v>
          </cell>
          <cell r="I95" t="str">
            <v>Biogas / agricultural products</v>
          </cell>
          <cell r="K95" t="str">
            <v>Biogas / produtu agrikultura</v>
          </cell>
        </row>
        <row r="96">
          <cell r="A96" t="str">
            <v>HC2.01.f</v>
          </cell>
          <cell r="B96" t="str">
            <v>Response</v>
          </cell>
          <cell r="D96" t="str">
            <v>Category option</v>
          </cell>
          <cell r="E96">
            <v>6</v>
          </cell>
          <cell r="I96" t="str">
            <v>Candlenut</v>
          </cell>
          <cell r="K96" t="str">
            <v>Kami</v>
          </cell>
        </row>
        <row r="97">
          <cell r="A97" t="str">
            <v>HC2.01.g</v>
          </cell>
          <cell r="B97" t="str">
            <v>Response</v>
          </cell>
          <cell r="D97" t="str">
            <v>Category option</v>
          </cell>
          <cell r="E97">
            <v>7</v>
          </cell>
          <cell r="I97" t="str">
            <v>Wood</v>
          </cell>
          <cell r="K97" t="str">
            <v xml:space="preserve">Ai </v>
          </cell>
        </row>
        <row r="98">
          <cell r="A98" t="str">
            <v>HC2.01.h</v>
          </cell>
          <cell r="B98" t="str">
            <v>Response</v>
          </cell>
          <cell r="D98" t="str">
            <v>Category option</v>
          </cell>
          <cell r="E98">
            <v>8</v>
          </cell>
          <cell r="I98" t="str">
            <v>Battery torch / flashlight</v>
          </cell>
          <cell r="K98" t="str">
            <v>Lanterna bataria / senter</v>
          </cell>
        </row>
        <row r="99">
          <cell r="A99" t="str">
            <v>HC2.01.i</v>
          </cell>
          <cell r="B99" t="str">
            <v>Response</v>
          </cell>
          <cell r="D99" t="str">
            <v>Category option</v>
          </cell>
          <cell r="E99">
            <v>9</v>
          </cell>
          <cell r="I99" t="str">
            <v>Candles</v>
          </cell>
          <cell r="K99" t="str">
            <v>Lilin</v>
          </cell>
        </row>
        <row r="100">
          <cell r="A100" t="str">
            <v>H2.13.a</v>
          </cell>
          <cell r="B100" t="str">
            <v>Response</v>
          </cell>
          <cell r="D100" t="str">
            <v>Category option</v>
          </cell>
          <cell r="E100">
            <v>1</v>
          </cell>
          <cell r="I100" t="str">
            <v>In the evening (about 2 hours)</v>
          </cell>
          <cell r="K100" t="str">
            <v>Iha kalan (maizoumenus oras 2)</v>
          </cell>
        </row>
        <row r="101">
          <cell r="A101" t="str">
            <v>H2.13.b</v>
          </cell>
          <cell r="B101" t="str">
            <v>Response</v>
          </cell>
          <cell r="D101" t="str">
            <v>Category option</v>
          </cell>
          <cell r="E101">
            <v>2</v>
          </cell>
          <cell r="I101" t="str">
            <v>Late afternoon and evening (about 4 hours)</v>
          </cell>
          <cell r="K101" t="str">
            <v>Lokraik no kalan (maizoumenus oras 4)</v>
          </cell>
        </row>
        <row r="102">
          <cell r="A102" t="str">
            <v>H2.13.c</v>
          </cell>
          <cell r="B102" t="str">
            <v>Response</v>
          </cell>
          <cell r="D102" t="str">
            <v>Category option</v>
          </cell>
          <cell r="E102">
            <v>3</v>
          </cell>
          <cell r="I102" t="str">
            <v>A few times throughout the day and in the evening (about 8 hours)</v>
          </cell>
        </row>
        <row r="103">
          <cell r="A103" t="str">
            <v>H2.13.d</v>
          </cell>
          <cell r="B103" t="str">
            <v>Response</v>
          </cell>
          <cell r="D103" t="str">
            <v>Category option</v>
          </cell>
          <cell r="E103">
            <v>4</v>
          </cell>
          <cell r="I103" t="str">
            <v>For most of the day or night (12 hours)</v>
          </cell>
        </row>
        <row r="104">
          <cell r="A104" t="str">
            <v>H2.13.e</v>
          </cell>
          <cell r="B104" t="str">
            <v>Response</v>
          </cell>
          <cell r="D104" t="str">
            <v>Category option</v>
          </cell>
          <cell r="E104">
            <v>5</v>
          </cell>
          <cell r="I104" t="str">
            <v>All day (24 hours)</v>
          </cell>
          <cell r="K104" t="str">
            <v>Loron tomak (oras 24)</v>
          </cell>
        </row>
        <row r="105">
          <cell r="A105" t="str">
            <v>H2.14.a</v>
          </cell>
          <cell r="B105" t="str">
            <v>Response</v>
          </cell>
          <cell r="D105" t="str">
            <v>Category option</v>
          </cell>
          <cell r="E105">
            <v>1</v>
          </cell>
          <cell r="I105" t="str">
            <v>No, did not use electricity all day and all night</v>
          </cell>
          <cell r="K105" t="str">
            <v>Lae, la uza eletrisidade loron tomak no kalan tomak</v>
          </cell>
        </row>
        <row r="106">
          <cell r="A106" t="str">
            <v>H2.14.b</v>
          </cell>
          <cell r="B106" t="str">
            <v>Response</v>
          </cell>
          <cell r="D106" t="str">
            <v>Category option</v>
          </cell>
          <cell r="E106">
            <v>2</v>
          </cell>
          <cell r="I106" t="str">
            <v>Yes, used electricity all day and all night</v>
          </cell>
          <cell r="K106" t="str">
            <v>Sim, uza eletrisidade loron tomak no kalan tomak</v>
          </cell>
        </row>
        <row r="107">
          <cell r="A107" t="str">
            <v>H2.16x.a</v>
          </cell>
          <cell r="B107" t="str">
            <v>Response</v>
          </cell>
          <cell r="D107" t="str">
            <v>Category option</v>
          </cell>
          <cell r="E107">
            <v>1</v>
          </cell>
          <cell r="I107" t="str">
            <v>Hours</v>
          </cell>
          <cell r="K107" t="str">
            <v>Oras</v>
          </cell>
        </row>
        <row r="108">
          <cell r="A108" t="str">
            <v>H2.16x.b</v>
          </cell>
          <cell r="B108" t="str">
            <v>Response</v>
          </cell>
          <cell r="D108" t="str">
            <v>Category option</v>
          </cell>
          <cell r="E108">
            <v>2</v>
          </cell>
          <cell r="I108" t="str">
            <v>Days</v>
          </cell>
          <cell r="K108" t="str">
            <v>Loron</v>
          </cell>
        </row>
        <row r="109">
          <cell r="A109" t="str">
            <v>H2.16x.c</v>
          </cell>
          <cell r="B109" t="str">
            <v>Response</v>
          </cell>
          <cell r="D109" t="str">
            <v>Category option</v>
          </cell>
          <cell r="E109">
            <v>3</v>
          </cell>
          <cell r="I109" t="str">
            <v>Weeks</v>
          </cell>
          <cell r="K109" t="str">
            <v>Semana</v>
          </cell>
        </row>
        <row r="110">
          <cell r="A110" t="str">
            <v>H2.16x.d</v>
          </cell>
          <cell r="B110" t="str">
            <v>Response</v>
          </cell>
          <cell r="D110" t="str">
            <v>Category option</v>
          </cell>
          <cell r="E110">
            <v>4</v>
          </cell>
          <cell r="I110" t="str">
            <v>Months</v>
          </cell>
          <cell r="K110" t="str">
            <v>Fulan</v>
          </cell>
        </row>
        <row r="111">
          <cell r="A111" t="str">
            <v>H2.16x.e</v>
          </cell>
          <cell r="B111" t="str">
            <v>Response</v>
          </cell>
          <cell r="D111" t="str">
            <v>Category option</v>
          </cell>
          <cell r="E111">
            <v>5</v>
          </cell>
          <cell r="I111" t="str">
            <v>Years</v>
          </cell>
          <cell r="K111" t="str">
            <v>Tinan</v>
          </cell>
        </row>
        <row r="112">
          <cell r="A112" t="str">
            <v>MC12.48.a</v>
          </cell>
          <cell r="B112" t="str">
            <v>Response</v>
          </cell>
          <cell r="D112" t="str">
            <v>Category option</v>
          </cell>
          <cell r="E112">
            <v>6</v>
          </cell>
          <cell r="I112" t="str">
            <v>Quarter (3 months) / trimester / school term</v>
          </cell>
          <cell r="K112" t="str">
            <v>Trimestre (fulan 3)</v>
          </cell>
        </row>
        <row r="113">
          <cell r="A113" t="str">
            <v>MC12.48.b</v>
          </cell>
          <cell r="B113" t="str">
            <v>Response</v>
          </cell>
          <cell r="D113" t="str">
            <v>Category option</v>
          </cell>
          <cell r="E113">
            <v>7</v>
          </cell>
          <cell r="I113" t="str">
            <v>Semester (6 months)</v>
          </cell>
          <cell r="K113" t="str">
            <v>Semestre (fulan 6)</v>
          </cell>
        </row>
        <row r="114">
          <cell r="A114" t="str">
            <v>MC12.81.a</v>
          </cell>
          <cell r="B114" t="str">
            <v>Response</v>
          </cell>
          <cell r="D114" t="str">
            <v>Category option</v>
          </cell>
          <cell r="E114">
            <v>8</v>
          </cell>
          <cell r="I114" t="str">
            <v>Once-off / irregular</v>
          </cell>
          <cell r="K114" t="str">
            <v>Selu dala ida / laiha regularidade</v>
          </cell>
        </row>
        <row r="115">
          <cell r="A115" t="str">
            <v>H4.22.a</v>
          </cell>
          <cell r="B115" t="str">
            <v>Response</v>
          </cell>
          <cell r="D115" t="str">
            <v>Category option</v>
          </cell>
          <cell r="E115">
            <v>1</v>
          </cell>
          <cell r="I115" t="str">
            <v>In this aldeia</v>
          </cell>
          <cell r="K115" t="str">
            <v>Iha aldeia ida ne'e</v>
          </cell>
        </row>
        <row r="116">
          <cell r="A116" t="str">
            <v>H4.22.b</v>
          </cell>
          <cell r="B116" t="str">
            <v>Response</v>
          </cell>
          <cell r="D116" t="str">
            <v>Category option</v>
          </cell>
          <cell r="E116">
            <v>2</v>
          </cell>
          <cell r="I116" t="str">
            <v>In another aldeia within this suku</v>
          </cell>
          <cell r="K116" t="str">
            <v>Iha aldeia seluk, maibe iha suku ida ne'e</v>
          </cell>
        </row>
        <row r="117">
          <cell r="A117" t="str">
            <v>H4.22.c</v>
          </cell>
          <cell r="B117" t="str">
            <v>Response</v>
          </cell>
          <cell r="D117" t="str">
            <v>Category option</v>
          </cell>
          <cell r="E117">
            <v>3</v>
          </cell>
          <cell r="I117" t="str">
            <v>In another suku</v>
          </cell>
          <cell r="K117" t="str">
            <v>Iha suku seluk</v>
          </cell>
        </row>
        <row r="118">
          <cell r="A118" t="str">
            <v>H4.22.d</v>
          </cell>
          <cell r="B118" t="str">
            <v>Response</v>
          </cell>
          <cell r="D118" t="str">
            <v>Category option</v>
          </cell>
          <cell r="E118">
            <v>4</v>
          </cell>
          <cell r="I118" t="str">
            <v>West Timor</v>
          </cell>
          <cell r="K118" t="str">
            <v>Timor Loromonu</v>
          </cell>
        </row>
        <row r="119">
          <cell r="A119" t="str">
            <v>H4.22.e</v>
          </cell>
          <cell r="B119" t="str">
            <v>Response</v>
          </cell>
          <cell r="D119" t="str">
            <v>Category option</v>
          </cell>
          <cell r="E119">
            <v>5</v>
          </cell>
          <cell r="I119" t="str">
            <v>Overseas</v>
          </cell>
          <cell r="K119" t="str">
            <v>Iha rai liur</v>
          </cell>
        </row>
        <row r="120">
          <cell r="A120" t="str">
            <v>MC12.44.a</v>
          </cell>
          <cell r="B120" t="str">
            <v>Response</v>
          </cell>
          <cell r="D120" t="str">
            <v>Category option</v>
          </cell>
          <cell r="E120">
            <v>6</v>
          </cell>
          <cell r="I120" t="str">
            <v>Various locations</v>
          </cell>
          <cell r="K120" t="str">
            <v>Fatin oin-oin</v>
          </cell>
        </row>
        <row r="121">
          <cell r="A121" t="str">
            <v>M4.01.a</v>
          </cell>
          <cell r="B121" t="str">
            <v>Response</v>
          </cell>
          <cell r="D121" t="str">
            <v>Category option</v>
          </cell>
          <cell r="E121">
            <v>1</v>
          </cell>
          <cell r="I121" t="str">
            <v>Metres - measure each length</v>
          </cell>
          <cell r="K121" t="str">
            <v>Metru - sukat kada naruk ida</v>
          </cell>
        </row>
        <row r="122">
          <cell r="A122" t="str">
            <v>M4.01.b</v>
          </cell>
          <cell r="B122" t="str">
            <v>Response</v>
          </cell>
          <cell r="D122" t="str">
            <v>Category option</v>
          </cell>
          <cell r="E122">
            <v>2</v>
          </cell>
          <cell r="I122" t="str">
            <v>Square metres</v>
          </cell>
          <cell r="K122" t="str">
            <v>Metru kuadradu (1m x 1m)</v>
          </cell>
        </row>
        <row r="123">
          <cell r="A123" t="str">
            <v>M4.01.c</v>
          </cell>
          <cell r="B123" t="str">
            <v>Response</v>
          </cell>
          <cell r="D123" t="str">
            <v>Category option</v>
          </cell>
          <cell r="E123">
            <v>3</v>
          </cell>
          <cell r="I123" t="str">
            <v>Hectares</v>
          </cell>
          <cell r="K123" t="str">
            <v>Hektar</v>
          </cell>
        </row>
        <row r="124">
          <cell r="A124" t="str">
            <v>M7.01.a</v>
          </cell>
          <cell r="B124" t="str">
            <v>Response</v>
          </cell>
          <cell r="D124" t="str">
            <v>Category option</v>
          </cell>
          <cell r="E124">
            <v>1</v>
          </cell>
          <cell r="I124" t="str">
            <v>Mobile Phone</v>
          </cell>
          <cell r="K124" t="str">
            <v>Telemovel</v>
          </cell>
        </row>
        <row r="125">
          <cell r="A125" t="str">
            <v>M7.01.b</v>
          </cell>
          <cell r="B125" t="str">
            <v>Response</v>
          </cell>
          <cell r="D125" t="str">
            <v>Category option</v>
          </cell>
          <cell r="E125">
            <v>2</v>
          </cell>
          <cell r="I125" t="str">
            <v>Watch</v>
          </cell>
          <cell r="K125" t="str">
            <v>Relojiu liman</v>
          </cell>
        </row>
        <row r="126">
          <cell r="A126" t="str">
            <v>M7.01.c</v>
          </cell>
          <cell r="B126" t="str">
            <v>Response</v>
          </cell>
          <cell r="D126" t="str">
            <v>Category option</v>
          </cell>
          <cell r="E126">
            <v>3</v>
          </cell>
          <cell r="I126" t="str">
            <v>Radio</v>
          </cell>
          <cell r="K126" t="str">
            <v>Radio</v>
          </cell>
        </row>
        <row r="127">
          <cell r="A127" t="str">
            <v>M7.01.d</v>
          </cell>
          <cell r="B127" t="str">
            <v>Response</v>
          </cell>
          <cell r="D127" t="str">
            <v>Category option</v>
          </cell>
          <cell r="E127">
            <v>4</v>
          </cell>
          <cell r="I127" t="str">
            <v>Television</v>
          </cell>
          <cell r="K127" t="str">
            <v>Televizaun</v>
          </cell>
        </row>
        <row r="128">
          <cell r="A128" t="str">
            <v>M7.01.e</v>
          </cell>
          <cell r="B128" t="str">
            <v>Response</v>
          </cell>
          <cell r="D128" t="str">
            <v>Category option</v>
          </cell>
          <cell r="E128">
            <v>5</v>
          </cell>
          <cell r="I128" t="str">
            <v>Bicycle</v>
          </cell>
          <cell r="K128" t="str">
            <v>Bisikleta</v>
          </cell>
        </row>
        <row r="129">
          <cell r="A129" t="str">
            <v>M7.01.f</v>
          </cell>
          <cell r="B129" t="str">
            <v>Response</v>
          </cell>
          <cell r="D129" t="str">
            <v>Category option</v>
          </cell>
          <cell r="E129">
            <v>6</v>
          </cell>
          <cell r="I129" t="str">
            <v>Generator</v>
          </cell>
          <cell r="K129" t="str">
            <v>Jerador</v>
          </cell>
        </row>
        <row r="130">
          <cell r="A130" t="str">
            <v>M7.01.g</v>
          </cell>
          <cell r="B130" t="str">
            <v>Response</v>
          </cell>
          <cell r="D130" t="str">
            <v>Category option</v>
          </cell>
          <cell r="E130">
            <v>7</v>
          </cell>
          <cell r="I130" t="str">
            <v>Gas Stove / Gas Range</v>
          </cell>
          <cell r="K130" t="str">
            <v>Fugaun gas</v>
          </cell>
        </row>
        <row r="131">
          <cell r="A131" t="str">
            <v>M7.10.a</v>
          </cell>
          <cell r="B131" t="str">
            <v>Response</v>
          </cell>
          <cell r="D131" t="str">
            <v>Category option</v>
          </cell>
          <cell r="E131">
            <v>1</v>
          </cell>
          <cell r="I131" t="str">
            <v>Motorcycle / Scooter</v>
          </cell>
          <cell r="K131" t="str">
            <v>Motor / scooter</v>
          </cell>
        </row>
        <row r="132">
          <cell r="A132" t="str">
            <v>M7.10.b</v>
          </cell>
          <cell r="B132" t="str">
            <v>Response</v>
          </cell>
          <cell r="D132" t="str">
            <v>Category option</v>
          </cell>
          <cell r="E132">
            <v>2</v>
          </cell>
          <cell r="I132" t="str">
            <v>Car / truck / angguna</v>
          </cell>
          <cell r="K132" t="str">
            <v>Kareta, truk ka angguna?</v>
          </cell>
        </row>
        <row r="133">
          <cell r="A133" t="str">
            <v>M7.10.c</v>
          </cell>
          <cell r="B133" t="str">
            <v>Response</v>
          </cell>
          <cell r="D133" t="str">
            <v>Category option</v>
          </cell>
          <cell r="E133">
            <v>3</v>
          </cell>
          <cell r="I133" t="str">
            <v>Boat</v>
          </cell>
          <cell r="K133" t="str">
            <v>Bero</v>
          </cell>
        </row>
        <row r="134">
          <cell r="A134" t="str">
            <v>M7.11.a</v>
          </cell>
          <cell r="B134" t="str">
            <v>Response</v>
          </cell>
          <cell r="D134" t="str">
            <v>Category option</v>
          </cell>
          <cell r="E134">
            <v>1</v>
          </cell>
          <cell r="I134" t="str">
            <v>Taxi</v>
          </cell>
          <cell r="K134" t="str">
            <v>Taksi</v>
          </cell>
        </row>
        <row r="135">
          <cell r="A135" t="str">
            <v>M7.11.b</v>
          </cell>
          <cell r="B135" t="str">
            <v>Response</v>
          </cell>
          <cell r="D135" t="str">
            <v>Category option</v>
          </cell>
          <cell r="E135">
            <v>2</v>
          </cell>
          <cell r="I135" t="str">
            <v>Car / van, not 4WD</v>
          </cell>
          <cell r="K135" t="str">
            <v>Kareta / karrinha, la uza trasaun</v>
          </cell>
        </row>
        <row r="136">
          <cell r="A136" t="str">
            <v>M7.11.c</v>
          </cell>
          <cell r="B136" t="str">
            <v>Response</v>
          </cell>
          <cell r="D136" t="str">
            <v>Category option</v>
          </cell>
          <cell r="E136">
            <v>3</v>
          </cell>
          <cell r="I136" t="str">
            <v>4WD</v>
          </cell>
          <cell r="K136" t="str">
            <v>Kareta ho trasaun</v>
          </cell>
        </row>
        <row r="137">
          <cell r="A137" t="str">
            <v>M7.11.d</v>
          </cell>
          <cell r="B137" t="str">
            <v>Response</v>
          </cell>
          <cell r="D137" t="str">
            <v>Category option</v>
          </cell>
          <cell r="E137">
            <v>4</v>
          </cell>
          <cell r="I137" t="str">
            <v>Mikrolet / car-powered angguna</v>
          </cell>
          <cell r="K137" t="str">
            <v>Angguna uza mikrolet / karreta</v>
          </cell>
        </row>
        <row r="138">
          <cell r="A138" t="str">
            <v>M7.11.e</v>
          </cell>
          <cell r="B138" t="str">
            <v>Response</v>
          </cell>
          <cell r="D138" t="str">
            <v>Category option</v>
          </cell>
          <cell r="E138">
            <v>5</v>
          </cell>
          <cell r="I138" t="str">
            <v>Motorbike-powered angguna</v>
          </cell>
          <cell r="K138" t="str">
            <v>Angguna uza motor</v>
          </cell>
        </row>
        <row r="139">
          <cell r="A139" t="str">
            <v>M7.11.f</v>
          </cell>
          <cell r="B139" t="str">
            <v>Response</v>
          </cell>
          <cell r="D139" t="str">
            <v>Category option</v>
          </cell>
          <cell r="E139">
            <v>6</v>
          </cell>
          <cell r="I139" t="str">
            <v>Truck</v>
          </cell>
          <cell r="K139" t="str">
            <v>Truck</v>
          </cell>
        </row>
        <row r="140">
          <cell r="A140" t="str">
            <v>M7.21.a</v>
          </cell>
          <cell r="B140" t="str">
            <v>Response</v>
          </cell>
          <cell r="D140" t="str">
            <v>Category option</v>
          </cell>
          <cell r="E140">
            <v>1</v>
          </cell>
          <cell r="I140" t="str">
            <v>Refrigerator / Freezer</v>
          </cell>
          <cell r="K140" t="str">
            <v>Jeleira / Frigorífiku</v>
          </cell>
        </row>
        <row r="141">
          <cell r="A141" t="str">
            <v>M7.21.b</v>
          </cell>
          <cell r="B141" t="str">
            <v>Response</v>
          </cell>
          <cell r="D141" t="str">
            <v>Category option</v>
          </cell>
          <cell r="E141">
            <v>2</v>
          </cell>
          <cell r="I141" t="str">
            <v>Computer / iPad</v>
          </cell>
          <cell r="K141" t="str">
            <v>Komputador / iPad</v>
          </cell>
        </row>
        <row r="142">
          <cell r="A142" t="str">
            <v>M7.21.c</v>
          </cell>
          <cell r="B142" t="str">
            <v>Response</v>
          </cell>
          <cell r="D142" t="str">
            <v>Category option</v>
          </cell>
          <cell r="E142">
            <v>3</v>
          </cell>
          <cell r="I142" t="str">
            <v>Washing Machine</v>
          </cell>
          <cell r="K142" t="str">
            <v>Makina fase roupa</v>
          </cell>
        </row>
        <row r="143">
          <cell r="A143" t="str">
            <v>M7.30.a</v>
          </cell>
          <cell r="B143" t="str">
            <v>Response</v>
          </cell>
          <cell r="D143" t="str">
            <v>Category option</v>
          </cell>
          <cell r="E143">
            <v>1</v>
          </cell>
          <cell r="I143" t="str">
            <v>Axe</v>
          </cell>
          <cell r="K143" t="str">
            <v>Baliun</v>
          </cell>
        </row>
        <row r="144">
          <cell r="A144" t="str">
            <v>M7.30.b</v>
          </cell>
          <cell r="B144" t="str">
            <v>Response</v>
          </cell>
          <cell r="D144" t="str">
            <v>Category option</v>
          </cell>
          <cell r="E144">
            <v>2</v>
          </cell>
          <cell r="I144" t="str">
            <v>Hoe</v>
          </cell>
          <cell r="K144" t="str">
            <v>Enxada</v>
          </cell>
        </row>
        <row r="145">
          <cell r="A145" t="str">
            <v>M7.30.c</v>
          </cell>
          <cell r="B145" t="str">
            <v>Response</v>
          </cell>
          <cell r="D145" t="str">
            <v>Category option</v>
          </cell>
          <cell r="E145">
            <v>3</v>
          </cell>
          <cell r="I145" t="str">
            <v>Machete</v>
          </cell>
          <cell r="K145" t="str">
            <v>Taha / katana / maubeka</v>
          </cell>
        </row>
        <row r="146">
          <cell r="A146" t="str">
            <v>M7.30.d</v>
          </cell>
          <cell r="B146" t="str">
            <v>Response</v>
          </cell>
          <cell r="D146" t="str">
            <v>Category option</v>
          </cell>
          <cell r="E146">
            <v>4</v>
          </cell>
          <cell r="I146" t="str">
            <v>Crowbar</v>
          </cell>
          <cell r="K146" t="str">
            <v>Ai-suak</v>
          </cell>
        </row>
        <row r="147">
          <cell r="A147" t="str">
            <v>M7.30.e</v>
          </cell>
          <cell r="B147" t="str">
            <v>Response</v>
          </cell>
          <cell r="D147" t="str">
            <v>Category option</v>
          </cell>
          <cell r="E147">
            <v>5</v>
          </cell>
          <cell r="I147" t="str">
            <v>Wheelbarrow / pushcart</v>
          </cell>
          <cell r="K147" t="str">
            <v>Gerobak / karosa</v>
          </cell>
        </row>
        <row r="148">
          <cell r="A148" t="str">
            <v>M7.30.f</v>
          </cell>
          <cell r="B148" t="str">
            <v>Response</v>
          </cell>
          <cell r="D148" t="str">
            <v>Category option</v>
          </cell>
          <cell r="E148">
            <v>6</v>
          </cell>
          <cell r="I148" t="str">
            <v>Plough for buffalo</v>
          </cell>
          <cell r="K148" t="str">
            <v>Xarua</v>
          </cell>
        </row>
        <row r="149">
          <cell r="A149" t="str">
            <v>M7.30.g</v>
          </cell>
          <cell r="B149" t="str">
            <v>Response</v>
          </cell>
          <cell r="D149" t="str">
            <v>Category option</v>
          </cell>
          <cell r="E149">
            <v>7</v>
          </cell>
          <cell r="I149" t="str">
            <v>Rice hulling machine</v>
          </cell>
          <cell r="K149" t="str">
            <v>Mákina dulas hare</v>
          </cell>
        </row>
        <row r="150">
          <cell r="A150" t="str">
            <v>M7.30.h</v>
          </cell>
          <cell r="B150" t="str">
            <v>Response</v>
          </cell>
          <cell r="D150" t="str">
            <v>Category option</v>
          </cell>
          <cell r="E150">
            <v>8</v>
          </cell>
          <cell r="I150" t="str">
            <v>Coffee pulper</v>
          </cell>
          <cell r="K150" t="str">
            <v>Mákina dulas kafé kulit</v>
          </cell>
        </row>
        <row r="151">
          <cell r="A151" t="str">
            <v>M7.30.i</v>
          </cell>
          <cell r="B151" t="str">
            <v>Response</v>
          </cell>
          <cell r="D151" t="str">
            <v>Category option</v>
          </cell>
          <cell r="E151">
            <v>9</v>
          </cell>
          <cell r="I151" t="str">
            <v>Hand Tractor</v>
          </cell>
          <cell r="K151" t="str">
            <v>Trator-liman</v>
          </cell>
        </row>
        <row r="152">
          <cell r="A152" t="str">
            <v>M7.30.j</v>
          </cell>
          <cell r="B152" t="str">
            <v>Response</v>
          </cell>
          <cell r="D152" t="str">
            <v>Category option</v>
          </cell>
          <cell r="E152">
            <v>10</v>
          </cell>
          <cell r="I152" t="str">
            <v>Tractor</v>
          </cell>
          <cell r="K152" t="str">
            <v>Trator</v>
          </cell>
        </row>
        <row r="153">
          <cell r="A153" t="str">
            <v>M7.40.a</v>
          </cell>
          <cell r="B153" t="str">
            <v>Response</v>
          </cell>
          <cell r="D153" t="str">
            <v>Category option</v>
          </cell>
          <cell r="E153">
            <v>1</v>
          </cell>
          <cell r="I153" t="str">
            <v>Chicken</v>
          </cell>
          <cell r="K153" t="str">
            <v>Manu</v>
          </cell>
        </row>
        <row r="154">
          <cell r="A154" t="str">
            <v>M7.40.b</v>
          </cell>
          <cell r="B154" t="str">
            <v>Response</v>
          </cell>
          <cell r="D154" t="str">
            <v>Category option</v>
          </cell>
          <cell r="E154">
            <v>2</v>
          </cell>
          <cell r="I154" t="str">
            <v>Fighting rooster</v>
          </cell>
          <cell r="K154" t="str">
            <v>Manu futu</v>
          </cell>
        </row>
        <row r="155">
          <cell r="A155" t="str">
            <v>M7.40.c</v>
          </cell>
          <cell r="B155" t="str">
            <v>Response</v>
          </cell>
          <cell r="D155" t="str">
            <v>Category option</v>
          </cell>
          <cell r="E155">
            <v>3</v>
          </cell>
          <cell r="I155" t="str">
            <v>Pig</v>
          </cell>
          <cell r="K155" t="str">
            <v>Fahi</v>
          </cell>
        </row>
        <row r="156">
          <cell r="A156" t="str">
            <v>M7.40.d</v>
          </cell>
          <cell r="B156" t="str">
            <v>Response</v>
          </cell>
          <cell r="D156" t="str">
            <v>Category option</v>
          </cell>
          <cell r="E156">
            <v>4</v>
          </cell>
          <cell r="I156" t="str">
            <v>Goat</v>
          </cell>
          <cell r="K156" t="str">
            <v>Bibi</v>
          </cell>
        </row>
        <row r="157">
          <cell r="A157" t="str">
            <v>M7.40.e</v>
          </cell>
          <cell r="B157" t="str">
            <v>Response</v>
          </cell>
          <cell r="D157" t="str">
            <v>Category option</v>
          </cell>
          <cell r="E157">
            <v>5</v>
          </cell>
          <cell r="I157" t="str">
            <v>Sheep</v>
          </cell>
          <cell r="K157" t="str">
            <v>Bibi malae</v>
          </cell>
        </row>
        <row r="158">
          <cell r="A158" t="str">
            <v>M7.40.f</v>
          </cell>
          <cell r="B158" t="str">
            <v>Response</v>
          </cell>
          <cell r="D158" t="str">
            <v>Category option</v>
          </cell>
          <cell r="E158">
            <v>6</v>
          </cell>
          <cell r="I158" t="str">
            <v>Cow / Buffalo</v>
          </cell>
          <cell r="K158" t="str">
            <v>Karau</v>
          </cell>
        </row>
        <row r="159">
          <cell r="A159" t="str">
            <v>M7.40.g</v>
          </cell>
          <cell r="B159" t="str">
            <v>Response</v>
          </cell>
          <cell r="D159" t="str">
            <v>Category option</v>
          </cell>
          <cell r="E159">
            <v>7</v>
          </cell>
          <cell r="I159" t="str">
            <v>Horse / donkey</v>
          </cell>
          <cell r="K159" t="str">
            <v>Kuda</v>
          </cell>
        </row>
        <row r="160">
          <cell r="A160" t="str">
            <v>M7.40.h</v>
          </cell>
          <cell r="B160" t="str">
            <v>Response</v>
          </cell>
          <cell r="D160" t="str">
            <v>Category option</v>
          </cell>
          <cell r="E160">
            <v>8</v>
          </cell>
          <cell r="I160" t="str">
            <v>Duck</v>
          </cell>
          <cell r="K160" t="str">
            <v>Manu rade</v>
          </cell>
        </row>
        <row r="161">
          <cell r="A161" t="str">
            <v>M7.40.i</v>
          </cell>
          <cell r="B161" t="str">
            <v>Response</v>
          </cell>
          <cell r="D161" t="str">
            <v>Category option</v>
          </cell>
          <cell r="E161">
            <v>9</v>
          </cell>
          <cell r="I161" t="str">
            <v>Turtle</v>
          </cell>
          <cell r="K161" t="str">
            <v>Lenuk</v>
          </cell>
        </row>
        <row r="162">
          <cell r="A162" t="str">
            <v>M7.40.j</v>
          </cell>
          <cell r="B162" t="str">
            <v>Response</v>
          </cell>
          <cell r="D162" t="str">
            <v>Category option</v>
          </cell>
          <cell r="E162">
            <v>10</v>
          </cell>
          <cell r="I162" t="str">
            <v>Dog</v>
          </cell>
          <cell r="K162" t="str">
            <v>Asu</v>
          </cell>
        </row>
        <row r="163">
          <cell r="A163" t="str">
            <v>M7.12.a</v>
          </cell>
          <cell r="B163" t="str">
            <v>Response</v>
          </cell>
          <cell r="D163" t="str">
            <v>Category option</v>
          </cell>
          <cell r="E163">
            <v>1</v>
          </cell>
          <cell r="I163" t="str">
            <v>Dug-out canoe</v>
          </cell>
          <cell r="K163" t="str">
            <v>Bero ai kanotak</v>
          </cell>
        </row>
        <row r="164">
          <cell r="A164" t="str">
            <v>M7.12.b</v>
          </cell>
          <cell r="B164" t="str">
            <v>Response</v>
          </cell>
          <cell r="D164" t="str">
            <v>Category option</v>
          </cell>
          <cell r="E164">
            <v>2</v>
          </cell>
          <cell r="I164" t="str">
            <v>Row boat / fiberglass canoe</v>
          </cell>
          <cell r="K164" t="str">
            <v>Bero hean-bero fibreglass</v>
          </cell>
        </row>
        <row r="165">
          <cell r="A165" t="str">
            <v>M7.12.c</v>
          </cell>
          <cell r="B165" t="str">
            <v>Response</v>
          </cell>
          <cell r="D165" t="str">
            <v>Category option</v>
          </cell>
          <cell r="E165">
            <v>3</v>
          </cell>
          <cell r="I165" t="str">
            <v>Boat with motor</v>
          </cell>
          <cell r="K165" t="str">
            <v>Bero ho motor</v>
          </cell>
        </row>
        <row r="166">
          <cell r="A166" t="str">
            <v>M7.20.a</v>
          </cell>
          <cell r="B166" t="str">
            <v>Response</v>
          </cell>
          <cell r="D166" t="str">
            <v>Category option</v>
          </cell>
          <cell r="E166">
            <v>1</v>
          </cell>
          <cell r="I166" t="str">
            <v>Satellite dish</v>
          </cell>
          <cell r="K166" t="str">
            <v>Parabola</v>
          </cell>
        </row>
        <row r="167">
          <cell r="A167" t="str">
            <v>M7.20.b</v>
          </cell>
          <cell r="B167" t="str">
            <v>Response</v>
          </cell>
          <cell r="D167" t="str">
            <v>Category option</v>
          </cell>
          <cell r="E167">
            <v>2</v>
          </cell>
          <cell r="I167" t="str">
            <v>Dvd / Vcd / Cd / Vhs Player</v>
          </cell>
          <cell r="K167" t="str">
            <v>Dvd / Vcd / Cd / Vhs Player</v>
          </cell>
        </row>
        <row r="168">
          <cell r="A168" t="str">
            <v>M7.21.a</v>
          </cell>
          <cell r="B168" t="str">
            <v>Response</v>
          </cell>
          <cell r="D168" t="str">
            <v>Category option</v>
          </cell>
          <cell r="E168">
            <v>1</v>
          </cell>
          <cell r="I168" t="str">
            <v>Refrigerator / Freezer</v>
          </cell>
          <cell r="K168" t="str">
            <v>Jeleira / Frigorífiku</v>
          </cell>
        </row>
        <row r="169">
          <cell r="A169" t="str">
            <v>M7.21.b</v>
          </cell>
          <cell r="B169" t="str">
            <v>Response</v>
          </cell>
          <cell r="D169" t="str">
            <v>Category option</v>
          </cell>
          <cell r="E169">
            <v>2</v>
          </cell>
          <cell r="I169" t="str">
            <v>Computer / iPad</v>
          </cell>
          <cell r="K169" t="str">
            <v>Komputador / iPad</v>
          </cell>
        </row>
        <row r="170">
          <cell r="A170" t="str">
            <v>M7.21.c</v>
          </cell>
          <cell r="B170" t="str">
            <v>Response</v>
          </cell>
          <cell r="D170" t="str">
            <v>Category option</v>
          </cell>
          <cell r="E170">
            <v>3</v>
          </cell>
          <cell r="I170" t="str">
            <v>Washing Machine</v>
          </cell>
          <cell r="K170" t="str">
            <v>Makina fase roupa</v>
          </cell>
        </row>
        <row r="171">
          <cell r="A171" t="str">
            <v>M11.13.a</v>
          </cell>
          <cell r="B171" t="str">
            <v>Response</v>
          </cell>
          <cell r="D171" t="str">
            <v>Category option</v>
          </cell>
          <cell r="E171">
            <v>1</v>
          </cell>
          <cell r="I171" t="str">
            <v>Public Hall</v>
          </cell>
          <cell r="K171" t="str">
            <v>Salaun públiku</v>
          </cell>
        </row>
        <row r="172">
          <cell r="A172" t="str">
            <v>M11.13.b</v>
          </cell>
          <cell r="B172" t="str">
            <v>Response</v>
          </cell>
          <cell r="D172" t="str">
            <v>Category option</v>
          </cell>
          <cell r="E172">
            <v>2</v>
          </cell>
          <cell r="I172" t="str">
            <v>Aldeia office</v>
          </cell>
          <cell r="K172" t="str">
            <v>Cede Aldeia</v>
          </cell>
        </row>
        <row r="173">
          <cell r="A173" t="str">
            <v>M11.13.c</v>
          </cell>
          <cell r="B173" t="str">
            <v>Response</v>
          </cell>
          <cell r="D173" t="str">
            <v>Category option</v>
          </cell>
          <cell r="E173">
            <v>3</v>
          </cell>
          <cell r="I173" t="str">
            <v>Suku office</v>
          </cell>
          <cell r="K173" t="str">
            <v>Cede Suku</v>
          </cell>
        </row>
        <row r="174">
          <cell r="A174" t="str">
            <v>M11.13.d</v>
          </cell>
          <cell r="B174" t="str">
            <v>Response</v>
          </cell>
          <cell r="D174" t="str">
            <v>Category option</v>
          </cell>
          <cell r="E174">
            <v>4</v>
          </cell>
          <cell r="I174" t="str">
            <v>Xefe Aldeia's house</v>
          </cell>
          <cell r="K174" t="str">
            <v>Xefe Aldeia nia uma</v>
          </cell>
        </row>
        <row r="175">
          <cell r="A175" t="str">
            <v>M11.13.e</v>
          </cell>
          <cell r="B175" t="str">
            <v>Response</v>
          </cell>
          <cell r="D175" t="str">
            <v>Category option</v>
          </cell>
          <cell r="E175">
            <v>5</v>
          </cell>
          <cell r="I175" t="str">
            <v>Xefe Suku's house</v>
          </cell>
          <cell r="K175" t="str">
            <v>Xefe Suku nia uma</v>
          </cell>
        </row>
        <row r="176">
          <cell r="A176" t="str">
            <v>M11.13.f</v>
          </cell>
          <cell r="B176" t="str">
            <v>Response</v>
          </cell>
          <cell r="D176" t="str">
            <v>Category option</v>
          </cell>
          <cell r="E176">
            <v>6</v>
          </cell>
          <cell r="I176" t="str">
            <v>School</v>
          </cell>
          <cell r="K176" t="str">
            <v>Escola</v>
          </cell>
        </row>
        <row r="177">
          <cell r="A177" t="str">
            <v>M11.13.g</v>
          </cell>
          <cell r="B177" t="str">
            <v>Response</v>
          </cell>
          <cell r="D177" t="str">
            <v>Category option</v>
          </cell>
          <cell r="E177">
            <v>7</v>
          </cell>
          <cell r="I177" t="str">
            <v>Church</v>
          </cell>
          <cell r="K177" t="str">
            <v>Igreja</v>
          </cell>
        </row>
        <row r="178">
          <cell r="A178" t="str">
            <v>M11.13.h</v>
          </cell>
          <cell r="B178" t="str">
            <v>Response</v>
          </cell>
          <cell r="D178" t="str">
            <v>Category option</v>
          </cell>
          <cell r="E178">
            <v>8</v>
          </cell>
          <cell r="I178" t="str">
            <v>Health centre</v>
          </cell>
          <cell r="K178" t="str">
            <v>Sentru saúde</v>
          </cell>
        </row>
        <row r="179">
          <cell r="A179" t="str">
            <v>M11.13.i</v>
          </cell>
          <cell r="B179" t="str">
            <v>Response</v>
          </cell>
          <cell r="D179" t="str">
            <v>Category option</v>
          </cell>
          <cell r="E179">
            <v>9</v>
          </cell>
          <cell r="I179" t="str">
            <v>Outside on the grass</v>
          </cell>
          <cell r="K179" t="str">
            <v>Iha rai luan</v>
          </cell>
        </row>
        <row r="180">
          <cell r="A180" t="str">
            <v>M11.10.a</v>
          </cell>
          <cell r="B180" t="str">
            <v>Response</v>
          </cell>
          <cell r="D180" t="str">
            <v>Category option</v>
          </cell>
          <cell r="E180">
            <v>2</v>
          </cell>
          <cell r="I180" t="str">
            <v>Knows</v>
          </cell>
          <cell r="K180" t="str">
            <v>Hatene</v>
          </cell>
        </row>
        <row r="181">
          <cell r="A181" t="str">
            <v>H5.20.a</v>
          </cell>
          <cell r="B181" t="str">
            <v>Response</v>
          </cell>
          <cell r="D181" t="str">
            <v>Category option</v>
          </cell>
          <cell r="E181">
            <v>1</v>
          </cell>
          <cell r="I181" t="str">
            <v xml:space="preserve">Bottled </v>
          </cell>
          <cell r="K181" t="str">
            <v>Be botir (AQUA)</v>
          </cell>
        </row>
        <row r="182">
          <cell r="A182" t="str">
            <v>H5.20.b</v>
          </cell>
          <cell r="B182" t="str">
            <v>Response</v>
          </cell>
          <cell r="D182" t="str">
            <v>Category option</v>
          </cell>
          <cell r="E182">
            <v>2</v>
          </cell>
          <cell r="I182" t="str">
            <v xml:space="preserve">Piped Into Dwelling </v>
          </cell>
          <cell r="K182" t="str">
            <v>Pipa ba uma kain</v>
          </cell>
        </row>
        <row r="183">
          <cell r="A183" t="str">
            <v>H5.20.c</v>
          </cell>
          <cell r="B183" t="str">
            <v>Response</v>
          </cell>
          <cell r="D183" t="str">
            <v>Category option</v>
          </cell>
          <cell r="E183">
            <v>3</v>
          </cell>
          <cell r="I183" t="str">
            <v>Piped To Yard / Plot (On-Site)</v>
          </cell>
          <cell r="K183" t="str">
            <v xml:space="preserve">Pipa iha uma ninin (iha fatin) </v>
          </cell>
        </row>
        <row r="184">
          <cell r="A184" t="str">
            <v>H5.20.d</v>
          </cell>
          <cell r="B184" t="str">
            <v>Response</v>
          </cell>
          <cell r="D184" t="str">
            <v>Category option</v>
          </cell>
          <cell r="E184">
            <v>4</v>
          </cell>
          <cell r="I184" t="str">
            <v>Tap / Standpipe Off-Site</v>
          </cell>
          <cell r="K184" t="str">
            <v>Torneira</v>
          </cell>
        </row>
        <row r="185">
          <cell r="A185" t="str">
            <v>H5.20.e</v>
          </cell>
          <cell r="B185" t="str">
            <v>Response</v>
          </cell>
          <cell r="D185" t="str">
            <v>Category option</v>
          </cell>
          <cell r="E185">
            <v>5</v>
          </cell>
          <cell r="I185" t="str">
            <v>Well</v>
          </cell>
          <cell r="K185" t="str">
            <v>Be posu</v>
          </cell>
        </row>
        <row r="186">
          <cell r="A186" t="str">
            <v>H5.20.f</v>
          </cell>
          <cell r="B186" t="str">
            <v>Response</v>
          </cell>
          <cell r="D186" t="str">
            <v>Category option</v>
          </cell>
          <cell r="E186">
            <v>6</v>
          </cell>
          <cell r="I186" t="str">
            <v>Borehole</v>
          </cell>
          <cell r="K186" t="str">
            <v xml:space="preserve">Ke'e be </v>
          </cell>
        </row>
        <row r="187">
          <cell r="A187" t="str">
            <v>H5.20.g</v>
          </cell>
          <cell r="B187" t="str">
            <v>Response</v>
          </cell>
          <cell r="D187" t="str">
            <v>Category option</v>
          </cell>
          <cell r="E187">
            <v>7</v>
          </cell>
          <cell r="I187" t="str">
            <v>Spring</v>
          </cell>
          <cell r="K187" t="str">
            <v>Be moris</v>
          </cell>
        </row>
        <row r="188">
          <cell r="A188" t="str">
            <v>H5.20.h</v>
          </cell>
          <cell r="B188" t="str">
            <v>Response</v>
          </cell>
          <cell r="D188" t="str">
            <v>Category option</v>
          </cell>
          <cell r="E188">
            <v>8</v>
          </cell>
          <cell r="I188" t="str">
            <v>River / Stream</v>
          </cell>
          <cell r="K188" t="str">
            <v>Mota / be sulin</v>
          </cell>
        </row>
        <row r="189">
          <cell r="A189" t="str">
            <v>H5.20.i</v>
          </cell>
          <cell r="B189" t="str">
            <v>Response</v>
          </cell>
          <cell r="D189" t="str">
            <v>Category option</v>
          </cell>
          <cell r="E189">
            <v>9</v>
          </cell>
          <cell r="I189" t="str">
            <v>Dam / Lake / Pond</v>
          </cell>
          <cell r="K189" t="str">
            <v>Kolam / lagua</v>
          </cell>
        </row>
        <row r="190">
          <cell r="A190" t="str">
            <v>H5.20.j</v>
          </cell>
          <cell r="B190" t="str">
            <v>Response</v>
          </cell>
          <cell r="D190" t="str">
            <v>Category option</v>
          </cell>
          <cell r="E190">
            <v>10</v>
          </cell>
          <cell r="I190" t="str">
            <v xml:space="preserve">Canal / Irrigation Channel  </v>
          </cell>
          <cell r="K190" t="str">
            <v xml:space="preserve">Be dalan / kanal irigasaun </v>
          </cell>
        </row>
        <row r="191">
          <cell r="A191" t="str">
            <v>H5.20.k</v>
          </cell>
          <cell r="B191" t="str">
            <v>Response</v>
          </cell>
          <cell r="D191" t="str">
            <v>Category option</v>
          </cell>
          <cell r="E191">
            <v>11</v>
          </cell>
          <cell r="I191" t="str">
            <v>Rainwater</v>
          </cell>
          <cell r="K191" t="str">
            <v>Udan been</v>
          </cell>
        </row>
        <row r="192">
          <cell r="A192" t="str">
            <v>H5.20.l</v>
          </cell>
          <cell r="B192" t="str">
            <v>Response</v>
          </cell>
          <cell r="D192" t="str">
            <v>Category option</v>
          </cell>
          <cell r="E192">
            <v>12</v>
          </cell>
          <cell r="I192" t="str">
            <v>Truck / Cart / Tanker</v>
          </cell>
          <cell r="K192" t="str">
            <v>Trek / gerobak / Tanke</v>
          </cell>
        </row>
        <row r="193">
          <cell r="A193" t="str">
            <v>MC5.02a</v>
          </cell>
          <cell r="B193" t="str">
            <v>Response</v>
          </cell>
          <cell r="D193" t="str">
            <v>Category option</v>
          </cell>
          <cell r="E193">
            <v>1</v>
          </cell>
          <cell r="I193" t="str">
            <v>Kgs</v>
          </cell>
          <cell r="K193" t="str">
            <v>Kilo</v>
          </cell>
        </row>
        <row r="194">
          <cell r="A194" t="str">
            <v>MC5.02b</v>
          </cell>
          <cell r="B194" t="str">
            <v>Response</v>
          </cell>
          <cell r="D194" t="str">
            <v>Category option</v>
          </cell>
          <cell r="E194">
            <v>2</v>
          </cell>
          <cell r="I194" t="str">
            <v>Small tin / milk can (330g)</v>
          </cell>
        </row>
        <row r="195">
          <cell r="A195" t="str">
            <v>MC5.02c</v>
          </cell>
          <cell r="B195" t="str">
            <v>Response</v>
          </cell>
          <cell r="D195" t="str">
            <v>Category option</v>
          </cell>
          <cell r="E195">
            <v>3</v>
          </cell>
          <cell r="I195" t="str">
            <v>Sack</v>
          </cell>
          <cell r="K195" t="str">
            <v>Saku</v>
          </cell>
        </row>
        <row r="196">
          <cell r="A196" t="str">
            <v>MC5.02d</v>
          </cell>
          <cell r="B196" t="str">
            <v>Response</v>
          </cell>
          <cell r="D196" t="str">
            <v>Category option</v>
          </cell>
          <cell r="E196">
            <v>4</v>
          </cell>
          <cell r="I196" t="str">
            <v>Cart</v>
          </cell>
          <cell r="K196" t="str">
            <v>Gerobak / karosa</v>
          </cell>
        </row>
        <row r="197">
          <cell r="A197" t="str">
            <v>MC5.02e</v>
          </cell>
          <cell r="B197" t="str">
            <v>Response</v>
          </cell>
          <cell r="D197" t="str">
            <v>Category option</v>
          </cell>
          <cell r="E197">
            <v>5</v>
          </cell>
          <cell r="I197" t="str">
            <v>Don't know - estimate amount with image of cart</v>
          </cell>
          <cell r="K197" t="str">
            <v>La hatene - koko sura liu husi hare foto gerobak</v>
          </cell>
        </row>
        <row r="198">
          <cell r="A198" t="str">
            <v>MC5.01a</v>
          </cell>
          <cell r="B198" t="str">
            <v>Response</v>
          </cell>
          <cell r="D198" t="str">
            <v>Category option</v>
          </cell>
          <cell r="E198">
            <v>1</v>
          </cell>
          <cell r="I198" t="str">
            <v>Cassava</v>
          </cell>
          <cell r="K198" t="str">
            <v>Aifarina</v>
          </cell>
        </row>
        <row r="199">
          <cell r="A199" t="str">
            <v>MC5.01b</v>
          </cell>
          <cell r="B199" t="str">
            <v>Response</v>
          </cell>
          <cell r="D199" t="str">
            <v>Category option</v>
          </cell>
          <cell r="E199">
            <v>2</v>
          </cell>
          <cell r="I199" t="str">
            <v>Maize or corn</v>
          </cell>
          <cell r="K199" t="str">
            <v>Batar</v>
          </cell>
        </row>
        <row r="200">
          <cell r="A200" t="str">
            <v>MC5.01c</v>
          </cell>
          <cell r="B200" t="str">
            <v>Response</v>
          </cell>
          <cell r="D200" t="str">
            <v>Category option</v>
          </cell>
          <cell r="E200">
            <v>3</v>
          </cell>
          <cell r="I200" t="str">
            <v>Rice</v>
          </cell>
          <cell r="K200" t="str">
            <v>Fos / hare</v>
          </cell>
        </row>
        <row r="201">
          <cell r="A201" t="str">
            <v>MC5.01d</v>
          </cell>
          <cell r="B201" t="str">
            <v>Response</v>
          </cell>
          <cell r="D201" t="str">
            <v>Category option</v>
          </cell>
          <cell r="E201">
            <v>4</v>
          </cell>
          <cell r="I201" t="str">
            <v>Squash / pumpkin</v>
          </cell>
          <cell r="K201" t="str">
            <v>Lakeru</v>
          </cell>
        </row>
        <row r="202">
          <cell r="A202" t="str">
            <v>MC5.01e</v>
          </cell>
          <cell r="B202" t="str">
            <v>Response</v>
          </cell>
          <cell r="D202" t="str">
            <v>Category option</v>
          </cell>
          <cell r="E202">
            <v>5</v>
          </cell>
          <cell r="I202" t="str">
            <v>Potato / sweet potato</v>
          </cell>
          <cell r="K202" t="str">
            <v>Fehuk ka fehuk midar</v>
          </cell>
        </row>
        <row r="203">
          <cell r="A203" t="str">
            <v>MC5.01f</v>
          </cell>
          <cell r="B203" t="str">
            <v>Response</v>
          </cell>
          <cell r="D203" t="str">
            <v>Category option</v>
          </cell>
          <cell r="E203">
            <v>6</v>
          </cell>
          <cell r="I203" t="str">
            <v>Taro (talas / kontas)</v>
          </cell>
          <cell r="K203" t="str">
            <v>Talas ka kontas</v>
          </cell>
        </row>
        <row r="204">
          <cell r="A204" t="str">
            <v>MC5.01g</v>
          </cell>
          <cell r="B204" t="str">
            <v>Response</v>
          </cell>
          <cell r="D204" t="str">
            <v>Category option</v>
          </cell>
          <cell r="E204">
            <v>7</v>
          </cell>
          <cell r="I204" t="str">
            <v>Beans (kidney beans, soy beans)</v>
          </cell>
          <cell r="K204" t="str">
            <v>Koto (koto mean, fore keli)</v>
          </cell>
        </row>
        <row r="205">
          <cell r="A205" t="str">
            <v>MC5.01h</v>
          </cell>
          <cell r="B205" t="str">
            <v>Response</v>
          </cell>
          <cell r="D205" t="str">
            <v>Category option</v>
          </cell>
          <cell r="E205">
            <v>8</v>
          </cell>
          <cell r="I205" t="str">
            <v>Peanuts</v>
          </cell>
          <cell r="K205" t="str">
            <v>Forai</v>
          </cell>
        </row>
        <row r="206">
          <cell r="A206" t="str">
            <v>MC5.01i</v>
          </cell>
          <cell r="B206" t="str">
            <v>Response</v>
          </cell>
          <cell r="D206" t="str">
            <v>Category option</v>
          </cell>
          <cell r="E206">
            <v>9</v>
          </cell>
          <cell r="I206" t="str">
            <v>Other vegetables</v>
          </cell>
          <cell r="K206" t="str">
            <v>Modo sira seluk</v>
          </cell>
        </row>
        <row r="207">
          <cell r="A207" t="str">
            <v>MC5.01j</v>
          </cell>
          <cell r="B207" t="str">
            <v>Response</v>
          </cell>
          <cell r="D207" t="str">
            <v>Category option</v>
          </cell>
          <cell r="E207">
            <v>10</v>
          </cell>
          <cell r="I207" t="str">
            <v>Bananas</v>
          </cell>
          <cell r="K207" t="str">
            <v>Hudi</v>
          </cell>
        </row>
        <row r="208">
          <cell r="A208" t="str">
            <v>MC5.01k</v>
          </cell>
          <cell r="B208" t="str">
            <v>Response</v>
          </cell>
          <cell r="D208" t="str">
            <v>Category option</v>
          </cell>
          <cell r="E208">
            <v>11</v>
          </cell>
          <cell r="I208" t="str">
            <v>Coconuts</v>
          </cell>
          <cell r="K208" t="str">
            <v>Nuu</v>
          </cell>
        </row>
        <row r="209">
          <cell r="A209" t="str">
            <v>MC5.01l</v>
          </cell>
          <cell r="B209" t="str">
            <v>Response</v>
          </cell>
          <cell r="D209" t="str">
            <v>Category option</v>
          </cell>
          <cell r="E209">
            <v>12</v>
          </cell>
          <cell r="I209" t="str">
            <v>Other fruit</v>
          </cell>
          <cell r="K209" t="str">
            <v>Ai-fuan sira seluk</v>
          </cell>
        </row>
        <row r="210">
          <cell r="A210" t="str">
            <v>MC5.01m</v>
          </cell>
          <cell r="B210" t="str">
            <v>Response</v>
          </cell>
          <cell r="D210" t="str">
            <v>Category option</v>
          </cell>
          <cell r="E210">
            <v>13</v>
          </cell>
          <cell r="I210" t="str">
            <v>Coffee</v>
          </cell>
          <cell r="K210" t="str">
            <v>Kafe</v>
          </cell>
        </row>
        <row r="211">
          <cell r="A211" t="str">
            <v>MC5.01n</v>
          </cell>
          <cell r="B211" t="str">
            <v>Response</v>
          </cell>
          <cell r="D211" t="str">
            <v>Category option</v>
          </cell>
          <cell r="E211">
            <v>14</v>
          </cell>
          <cell r="I211" t="str">
            <v>Other crops</v>
          </cell>
          <cell r="K211" t="str">
            <v>Ai-han seluk</v>
          </cell>
        </row>
        <row r="212">
          <cell r="A212" t="str">
            <v>H5.21.a</v>
          </cell>
          <cell r="B212" t="str">
            <v>Response</v>
          </cell>
          <cell r="D212" t="str">
            <v>Category option</v>
          </cell>
          <cell r="E212">
            <v>1</v>
          </cell>
          <cell r="I212" t="str">
            <v>Just this family</v>
          </cell>
          <cell r="K212" t="str">
            <v>Familia ida ne deit</v>
          </cell>
        </row>
        <row r="213">
          <cell r="A213" t="str">
            <v>H5.21.b</v>
          </cell>
          <cell r="B213" t="str">
            <v>Response</v>
          </cell>
          <cell r="D213" t="str">
            <v>Category option</v>
          </cell>
          <cell r="E213">
            <v>2</v>
          </cell>
          <cell r="I213" t="str">
            <v>Just some people</v>
          </cell>
          <cell r="K213" t="str">
            <v>Ema balun deit</v>
          </cell>
        </row>
        <row r="214">
          <cell r="A214" t="str">
            <v>H5.21.c</v>
          </cell>
          <cell r="B214" t="str">
            <v>Response</v>
          </cell>
          <cell r="D214" t="str">
            <v>Category option</v>
          </cell>
          <cell r="E214">
            <v>3</v>
          </cell>
          <cell r="I214" t="str">
            <v>Anyone - a public source that anybody in the aldeia can use</v>
          </cell>
          <cell r="K214" t="str">
            <v>Ema hotu-hotu (be'e matan públiku ida nebee ema hotu-hotu iha aldeia bele uza)</v>
          </cell>
        </row>
        <row r="215">
          <cell r="A215" t="str">
            <v>MC10.02a</v>
          </cell>
          <cell r="B215" t="str">
            <v>Response</v>
          </cell>
          <cell r="D215" t="str">
            <v>Category option</v>
          </cell>
          <cell r="E215">
            <v>1</v>
          </cell>
          <cell r="I215" t="str">
            <v>Date: year, month, day</v>
          </cell>
          <cell r="K215" t="str">
            <v>Data: tinan, fulan no loron</v>
          </cell>
        </row>
        <row r="216">
          <cell r="A216" t="str">
            <v>MC10.02b</v>
          </cell>
          <cell r="B216" t="str">
            <v>Response</v>
          </cell>
          <cell r="D216" t="str">
            <v>Category option</v>
          </cell>
          <cell r="E216">
            <v>2</v>
          </cell>
          <cell r="I216" t="str">
            <v>Date: year, month only</v>
          </cell>
          <cell r="K216" t="str">
            <v>Data: tinan no fulan deit</v>
          </cell>
        </row>
        <row r="217">
          <cell r="A217" t="str">
            <v>MC10.02c</v>
          </cell>
          <cell r="B217" t="str">
            <v>Response</v>
          </cell>
          <cell r="D217" t="str">
            <v>Category option</v>
          </cell>
          <cell r="E217">
            <v>3</v>
          </cell>
          <cell r="I217" t="str">
            <v>Days ago</v>
          </cell>
          <cell r="K217" t="str">
            <v>Loron liu ba</v>
          </cell>
        </row>
        <row r="218">
          <cell r="A218" t="str">
            <v>MC10.02d</v>
          </cell>
          <cell r="B218" t="str">
            <v>Response</v>
          </cell>
          <cell r="D218" t="str">
            <v>Category option</v>
          </cell>
          <cell r="E218">
            <v>4</v>
          </cell>
          <cell r="I218" t="str">
            <v>Weeks ago</v>
          </cell>
          <cell r="K218" t="str">
            <v>Semana liu ba</v>
          </cell>
        </row>
        <row r="219">
          <cell r="A219" t="str">
            <v>MC10.02e</v>
          </cell>
          <cell r="B219" t="str">
            <v>Response</v>
          </cell>
          <cell r="D219" t="str">
            <v>Category option</v>
          </cell>
          <cell r="E219">
            <v>5</v>
          </cell>
          <cell r="I219" t="str">
            <v>Months ago</v>
          </cell>
          <cell r="K219" t="str">
            <v>Fulan liu ba</v>
          </cell>
        </row>
        <row r="220">
          <cell r="A220" t="str">
            <v>MC10.02f</v>
          </cell>
          <cell r="B220" t="str">
            <v>Response</v>
          </cell>
          <cell r="D220" t="str">
            <v>Category option</v>
          </cell>
          <cell r="E220">
            <v>6</v>
          </cell>
          <cell r="I220" t="str">
            <v>Years ago</v>
          </cell>
          <cell r="K220" t="str">
            <v>Tinan liu ba</v>
          </cell>
        </row>
        <row r="221">
          <cell r="A221" t="str">
            <v>MC10.02g</v>
          </cell>
          <cell r="B221" t="str">
            <v>Response</v>
          </cell>
          <cell r="D221" t="str">
            <v>Category option</v>
          </cell>
          <cell r="E221">
            <v>7</v>
          </cell>
          <cell r="I221" t="str">
            <v>Never</v>
          </cell>
          <cell r="K221" t="str">
            <v>Nunka</v>
          </cell>
        </row>
        <row r="222">
          <cell r="A222" t="str">
            <v>MC10.08a</v>
          </cell>
          <cell r="B222" t="str">
            <v>Response</v>
          </cell>
          <cell r="D222" t="str">
            <v>Category option</v>
          </cell>
          <cell r="E222">
            <v>1</v>
          </cell>
          <cell r="I222" t="str">
            <v>Walk</v>
          </cell>
          <cell r="K222" t="str">
            <v>Lao</v>
          </cell>
        </row>
        <row r="223">
          <cell r="A223" t="str">
            <v>MC10.08b</v>
          </cell>
          <cell r="B223" t="str">
            <v>Response</v>
          </cell>
          <cell r="D223" t="str">
            <v>Category option</v>
          </cell>
          <cell r="E223">
            <v>2</v>
          </cell>
          <cell r="I223" t="str">
            <v>Bicycle</v>
          </cell>
          <cell r="K223" t="str">
            <v>Biskleta</v>
          </cell>
        </row>
        <row r="224">
          <cell r="A224" t="str">
            <v>MC10.08c</v>
          </cell>
          <cell r="B224" t="str">
            <v>Response</v>
          </cell>
          <cell r="D224" t="str">
            <v>Category option</v>
          </cell>
          <cell r="E224">
            <v>3</v>
          </cell>
          <cell r="I224" t="str">
            <v>Taxi</v>
          </cell>
          <cell r="K224" t="str">
            <v>Taxi</v>
          </cell>
        </row>
        <row r="225">
          <cell r="A225" t="str">
            <v>MC10.08d</v>
          </cell>
          <cell r="B225" t="str">
            <v>Response</v>
          </cell>
          <cell r="D225" t="str">
            <v>Category option</v>
          </cell>
          <cell r="E225">
            <v>4</v>
          </cell>
          <cell r="I225" t="str">
            <v>Private car / private truck</v>
          </cell>
          <cell r="K225" t="str">
            <v>Kareta / truk privadu</v>
          </cell>
        </row>
        <row r="226">
          <cell r="A226" t="str">
            <v>MC10.08e</v>
          </cell>
          <cell r="B226" t="str">
            <v>Response</v>
          </cell>
          <cell r="D226" t="str">
            <v>Category option</v>
          </cell>
          <cell r="E226">
            <v>5</v>
          </cell>
          <cell r="I226" t="str">
            <v>Motorbike / scooter</v>
          </cell>
          <cell r="K226" t="str">
            <v>Motor</v>
          </cell>
        </row>
        <row r="227">
          <cell r="A227" t="str">
            <v>MC10.08f</v>
          </cell>
          <cell r="B227" t="str">
            <v>Response</v>
          </cell>
          <cell r="D227" t="str">
            <v>Category option</v>
          </cell>
          <cell r="E227">
            <v>6</v>
          </cell>
          <cell r="I227" t="str">
            <v>Public truck / mikrolet / bus</v>
          </cell>
          <cell r="K227" t="str">
            <v>Angguna / mikrolet / truk publiku</v>
          </cell>
        </row>
        <row r="228">
          <cell r="A228" t="str">
            <v>MC10.08g</v>
          </cell>
          <cell r="B228" t="str">
            <v>Response</v>
          </cell>
          <cell r="D228" t="str">
            <v>Category option</v>
          </cell>
          <cell r="E228">
            <v>7</v>
          </cell>
          <cell r="I228" t="str">
            <v>Horse</v>
          </cell>
          <cell r="K228" t="str">
            <v>Kuda</v>
          </cell>
        </row>
        <row r="229">
          <cell r="A229" t="str">
            <v>MC10.08h</v>
          </cell>
          <cell r="B229" t="str">
            <v>Response</v>
          </cell>
          <cell r="D229" t="str">
            <v>Category option</v>
          </cell>
          <cell r="E229">
            <v>8</v>
          </cell>
          <cell r="I229" t="str">
            <v>Boat</v>
          </cell>
          <cell r="K229" t="str">
            <v>Ber'o</v>
          </cell>
        </row>
        <row r="230">
          <cell r="A230" t="str">
            <v>MC10.08i</v>
          </cell>
          <cell r="B230" t="str">
            <v>Response</v>
          </cell>
          <cell r="D230" t="str">
            <v>Category option</v>
          </cell>
          <cell r="E230">
            <v>9</v>
          </cell>
          <cell r="I230" t="str">
            <v>Public Ferry</v>
          </cell>
          <cell r="K230" t="str">
            <v>Ferry</v>
          </cell>
        </row>
        <row r="231">
          <cell r="A231" t="str">
            <v>MC10.50a</v>
          </cell>
          <cell r="B231" t="str">
            <v>Response</v>
          </cell>
          <cell r="D231" t="str">
            <v>Category option</v>
          </cell>
          <cell r="E231">
            <v>1</v>
          </cell>
          <cell r="I231" t="str">
            <v>Improved</v>
          </cell>
          <cell r="K231" t="str">
            <v>Diak liu tan</v>
          </cell>
        </row>
        <row r="232">
          <cell r="A232" t="str">
            <v>MC10.50b</v>
          </cell>
          <cell r="B232" t="str">
            <v>Response</v>
          </cell>
          <cell r="D232" t="str">
            <v>Category option</v>
          </cell>
          <cell r="E232">
            <v>2</v>
          </cell>
          <cell r="I232" t="str">
            <v>Deteriorated</v>
          </cell>
          <cell r="K232" t="str">
            <v>At liu tan</v>
          </cell>
        </row>
        <row r="233">
          <cell r="A233" t="str">
            <v>MC10.50c</v>
          </cell>
          <cell r="B233" t="str">
            <v>Response</v>
          </cell>
          <cell r="D233" t="str">
            <v>Category option</v>
          </cell>
          <cell r="E233">
            <v>3</v>
          </cell>
          <cell r="I233" t="str">
            <v>Stayed the same</v>
          </cell>
          <cell r="K233" t="str">
            <v>Hanesan deit</v>
          </cell>
        </row>
        <row r="234">
          <cell r="A234" t="str">
            <v>MC10.50d</v>
          </cell>
          <cell r="B234" t="str">
            <v>Response</v>
          </cell>
          <cell r="D234" t="str">
            <v>Category option</v>
          </cell>
          <cell r="E234">
            <v>4</v>
          </cell>
          <cell r="I234" t="str">
            <v>Not in aldeia 2 years ago</v>
          </cell>
          <cell r="K234" t="str">
            <v>La hela iha aldeia ne'e tinan 2 kotuk</v>
          </cell>
        </row>
        <row r="235">
          <cell r="A235" t="str">
            <v>MC12.01.a</v>
          </cell>
          <cell r="B235" t="str">
            <v>Response</v>
          </cell>
          <cell r="D235" t="str">
            <v>Category option</v>
          </cell>
          <cell r="E235">
            <v>1</v>
          </cell>
          <cell r="I235" t="str">
            <v>Selling crops (that the household has grown or collected, not bought and re-sold)</v>
          </cell>
          <cell r="K235" t="str">
            <v>Fa'an kuda modo (nebe umakain kuda ou koileta laos sosa no fa'an hikas)</v>
          </cell>
        </row>
        <row r="236">
          <cell r="A236" t="str">
            <v>MC12.01.b</v>
          </cell>
          <cell r="B236" t="str">
            <v>Response</v>
          </cell>
          <cell r="D236" t="str">
            <v>Category option</v>
          </cell>
          <cell r="E236">
            <v>2</v>
          </cell>
          <cell r="I236" t="str">
            <v>Selling coffee</v>
          </cell>
          <cell r="K236" t="str">
            <v>Fa'an kafe</v>
          </cell>
        </row>
        <row r="237">
          <cell r="A237" t="str">
            <v>MC12.01.c</v>
          </cell>
          <cell r="B237" t="str">
            <v>Response</v>
          </cell>
          <cell r="D237" t="str">
            <v>Category option</v>
          </cell>
          <cell r="E237">
            <v>3</v>
          </cell>
          <cell r="I237" t="str">
            <v>Selling chickens or other livestock</v>
          </cell>
          <cell r="K237" t="str">
            <v>Fa'an manu ka animal hakiak seluk</v>
          </cell>
        </row>
        <row r="238">
          <cell r="A238" t="str">
            <v>MC12.01.d</v>
          </cell>
          <cell r="B238" t="str">
            <v>Response</v>
          </cell>
          <cell r="D238" t="str">
            <v>Category option</v>
          </cell>
          <cell r="E238">
            <v>4</v>
          </cell>
          <cell r="I238" t="str">
            <v>Selling fish</v>
          </cell>
          <cell r="K238" t="str">
            <v>Fa'an ikan</v>
          </cell>
        </row>
        <row r="239">
          <cell r="A239" t="str">
            <v>MC12.01.e</v>
          </cell>
          <cell r="B239" t="str">
            <v>Response</v>
          </cell>
          <cell r="D239" t="str">
            <v>Category option</v>
          </cell>
          <cell r="E239">
            <v>5</v>
          </cell>
          <cell r="I239" t="str">
            <v>Selling game</v>
          </cell>
          <cell r="K239" t="str">
            <v>Fa'an kasa</v>
          </cell>
        </row>
        <row r="240">
          <cell r="A240" t="str">
            <v>MC12.01.f</v>
          </cell>
          <cell r="B240" t="str">
            <v>Response</v>
          </cell>
          <cell r="D240" t="str">
            <v>Category option</v>
          </cell>
          <cell r="E240">
            <v>6</v>
          </cell>
          <cell r="I240" t="str">
            <v>Selling things on the street, in the market or in a kiosk (including crops bought and re-sold)</v>
          </cell>
          <cell r="K240" t="str">
            <v>Fila liman, por ezemplu fa'an sasan iha dalan ibun, iha merkadu, ka loke kios (inklui modo nebe sosa no fa'an hikas)</v>
          </cell>
        </row>
        <row r="241">
          <cell r="A241" t="str">
            <v>MC12.01.g</v>
          </cell>
          <cell r="B241" t="str">
            <v>Response</v>
          </cell>
          <cell r="D241" t="str">
            <v>Category option</v>
          </cell>
          <cell r="E241">
            <v>7</v>
          </cell>
          <cell r="I241" t="str">
            <v>Household member driving a taxi, mikrolet or truck</v>
          </cell>
          <cell r="K241" t="str">
            <v>Membru uma kain lori taxi, mikrolet ka truk</v>
          </cell>
        </row>
        <row r="242">
          <cell r="A242" t="str">
            <v>MC12.01.h</v>
          </cell>
          <cell r="B242" t="str">
            <v>Response</v>
          </cell>
          <cell r="D242" t="str">
            <v>Category option</v>
          </cell>
          <cell r="E242">
            <v>8</v>
          </cell>
          <cell r="I242" t="str">
            <v>Earning money for project work (day-labourer)</v>
          </cell>
          <cell r="K242" t="str">
            <v>Hetan osan husi servisu proyek</v>
          </cell>
        </row>
        <row r="243">
          <cell r="A243" t="str">
            <v>MC12.01.i</v>
          </cell>
          <cell r="B243" t="str">
            <v>Response</v>
          </cell>
          <cell r="D243" t="str">
            <v>Category option</v>
          </cell>
          <cell r="E243">
            <v>9</v>
          </cell>
          <cell r="I243" t="str">
            <v>Salary or payment for working for an employer</v>
          </cell>
          <cell r="K243" t="str">
            <v>Salariu ka kolen husi servisu ba patraun (serbisu ba ema ruma)</v>
          </cell>
        </row>
        <row r="244">
          <cell r="A244" t="str">
            <v>MC12.01.j</v>
          </cell>
          <cell r="B244" t="str">
            <v>Response</v>
          </cell>
          <cell r="D244" t="str">
            <v>Category option</v>
          </cell>
          <cell r="E244">
            <v>10</v>
          </cell>
          <cell r="I244" t="str">
            <v>Government transfers or subsidies e.g. pension/war veteran payments</v>
          </cell>
          <cell r="K244" t="str">
            <v>Transfere goevrnu ka subsisi. Ezemplu pensaun/ pensaun veteranu funu</v>
          </cell>
        </row>
        <row r="245">
          <cell r="A245" t="str">
            <v>MC12.01.k</v>
          </cell>
          <cell r="B245" t="str">
            <v>Response</v>
          </cell>
          <cell r="D245" t="str">
            <v>Category option</v>
          </cell>
          <cell r="E245">
            <v>11</v>
          </cell>
          <cell r="I245" t="str">
            <v>Money received from people living outside this household, including money for bride price and traditional practices (gifts, remittances)</v>
          </cell>
          <cell r="K245" t="str">
            <v>Presente osan husi ema nebee hela liur ba uma kain ne'e, inklui osan ba barlake ka pratika tradisional</v>
          </cell>
        </row>
        <row r="246">
          <cell r="A246" t="str">
            <v>MC12.01.l</v>
          </cell>
          <cell r="B246" t="str">
            <v>Response</v>
          </cell>
          <cell r="D246" t="str">
            <v>Category option</v>
          </cell>
          <cell r="E246">
            <v>12</v>
          </cell>
          <cell r="I246" t="str">
            <v>Earning money by working for self or household in another way</v>
          </cell>
          <cell r="K246" t="str">
            <v>Hetan osan husi servisu seluk ba an rasik ka uma kain rasik</v>
          </cell>
        </row>
        <row r="247">
          <cell r="A247" t="str">
            <v>MC12.05.a</v>
          </cell>
          <cell r="B247" t="str">
            <v>Response</v>
          </cell>
          <cell r="D247" t="str">
            <v>Category option</v>
          </cell>
          <cell r="E247">
            <v>1306</v>
          </cell>
          <cell r="I247" t="str">
            <v>June 2013</v>
          </cell>
          <cell r="K247" t="str">
            <v>Junu 2013</v>
          </cell>
        </row>
        <row r="248">
          <cell r="A248" t="str">
            <v>MC12.05.b</v>
          </cell>
          <cell r="B248" t="str">
            <v>Response</v>
          </cell>
          <cell r="D248" t="str">
            <v>Category option</v>
          </cell>
          <cell r="E248">
            <v>1307</v>
          </cell>
          <cell r="I248" t="str">
            <v>July 2013</v>
          </cell>
          <cell r="K248" t="str">
            <v>Jullu 2013</v>
          </cell>
        </row>
        <row r="249">
          <cell r="A249" t="str">
            <v>MC12.05.c</v>
          </cell>
          <cell r="B249" t="str">
            <v>Response</v>
          </cell>
          <cell r="D249" t="str">
            <v>Category option</v>
          </cell>
          <cell r="E249">
            <v>1308</v>
          </cell>
          <cell r="I249" t="str">
            <v>August 2013</v>
          </cell>
          <cell r="K249" t="str">
            <v>Agustu 2013</v>
          </cell>
        </row>
        <row r="250">
          <cell r="A250" t="str">
            <v>MC12.05.d</v>
          </cell>
          <cell r="B250" t="str">
            <v>Response</v>
          </cell>
          <cell r="D250" t="str">
            <v>Category option</v>
          </cell>
          <cell r="E250">
            <v>1309</v>
          </cell>
          <cell r="I250" t="str">
            <v>September 2013</v>
          </cell>
          <cell r="K250" t="str">
            <v>Setembru 2013</v>
          </cell>
        </row>
        <row r="251">
          <cell r="A251" t="str">
            <v>MC12.05.e</v>
          </cell>
          <cell r="B251" t="str">
            <v>Response</v>
          </cell>
          <cell r="D251" t="str">
            <v>Category option</v>
          </cell>
          <cell r="E251">
            <v>1310</v>
          </cell>
          <cell r="I251" t="str">
            <v>October 2013</v>
          </cell>
          <cell r="K251" t="str">
            <v>Outubru 2013</v>
          </cell>
        </row>
        <row r="252">
          <cell r="A252" t="str">
            <v>MC12.05.f</v>
          </cell>
          <cell r="B252" t="str">
            <v>Response</v>
          </cell>
          <cell r="D252" t="str">
            <v>Category option</v>
          </cell>
          <cell r="E252">
            <v>1311</v>
          </cell>
          <cell r="I252" t="str">
            <v>November 2013</v>
          </cell>
          <cell r="K252" t="str">
            <v>Novembru 2013</v>
          </cell>
        </row>
        <row r="253">
          <cell r="A253" t="str">
            <v>MC12.05.g</v>
          </cell>
          <cell r="B253" t="str">
            <v>Response</v>
          </cell>
          <cell r="D253" t="str">
            <v>Category option</v>
          </cell>
          <cell r="E253">
            <v>1312</v>
          </cell>
          <cell r="I253" t="str">
            <v>December 2013</v>
          </cell>
          <cell r="K253" t="str">
            <v>Dezembru 2013</v>
          </cell>
        </row>
        <row r="254">
          <cell r="A254" t="str">
            <v>MC12.05.h</v>
          </cell>
          <cell r="B254" t="str">
            <v>Response</v>
          </cell>
          <cell r="D254" t="str">
            <v>Category option</v>
          </cell>
          <cell r="E254">
            <v>1401</v>
          </cell>
          <cell r="I254" t="str">
            <v>January 2014</v>
          </cell>
          <cell r="K254" t="str">
            <v>Janeru 2014</v>
          </cell>
        </row>
        <row r="255">
          <cell r="A255" t="str">
            <v>MC12.05.i</v>
          </cell>
          <cell r="B255" t="str">
            <v>Response</v>
          </cell>
          <cell r="D255" t="str">
            <v>Category option</v>
          </cell>
          <cell r="E255">
            <v>1402</v>
          </cell>
          <cell r="I255" t="str">
            <v>February 2014</v>
          </cell>
          <cell r="K255" t="str">
            <v>Febereru 2014</v>
          </cell>
        </row>
        <row r="256">
          <cell r="A256" t="str">
            <v>MC12.05.j</v>
          </cell>
          <cell r="B256" t="str">
            <v>Response</v>
          </cell>
          <cell r="D256" t="str">
            <v>Category option</v>
          </cell>
          <cell r="E256">
            <v>1403</v>
          </cell>
          <cell r="I256" t="str">
            <v>March 2014</v>
          </cell>
          <cell r="K256" t="str">
            <v>Marsu 2014</v>
          </cell>
        </row>
        <row r="257">
          <cell r="A257" t="str">
            <v>MC12.05.k</v>
          </cell>
          <cell r="B257" t="str">
            <v>Response</v>
          </cell>
          <cell r="D257" t="str">
            <v>Category option</v>
          </cell>
          <cell r="E257">
            <v>1404</v>
          </cell>
          <cell r="I257" t="str">
            <v>April 2014</v>
          </cell>
          <cell r="K257" t="str">
            <v>Abril 2014</v>
          </cell>
        </row>
        <row r="258">
          <cell r="A258" t="str">
            <v>MC12.05.l</v>
          </cell>
          <cell r="B258" t="str">
            <v>Response</v>
          </cell>
          <cell r="D258" t="str">
            <v>Category option</v>
          </cell>
          <cell r="E258">
            <v>1405</v>
          </cell>
          <cell r="I258" t="str">
            <v>May 2014</v>
          </cell>
          <cell r="K258" t="str">
            <v>Maiu 2014</v>
          </cell>
        </row>
        <row r="259">
          <cell r="A259" t="str">
            <v>MC12.43.a</v>
          </cell>
          <cell r="B259" t="str">
            <v>Response</v>
          </cell>
          <cell r="D259" t="str">
            <v>Category option</v>
          </cell>
          <cell r="E259">
            <v>1</v>
          </cell>
          <cell r="I259" t="str">
            <v>Private - 1 household</v>
          </cell>
          <cell r="K259" t="str">
            <v>Privadu - uma kain 1 deit</v>
          </cell>
        </row>
        <row r="260">
          <cell r="A260" t="str">
            <v>MC12.43.b</v>
          </cell>
          <cell r="B260" t="str">
            <v>Response</v>
          </cell>
          <cell r="D260" t="str">
            <v>Category option</v>
          </cell>
          <cell r="E260">
            <v>2</v>
          </cell>
          <cell r="I260" t="str">
            <v>Private - shared between a few households</v>
          </cell>
          <cell r="K260" t="str">
            <v>Privadu - uma kain balun sosi</v>
          </cell>
        </row>
        <row r="261">
          <cell r="A261" t="str">
            <v>MC12.43.c</v>
          </cell>
          <cell r="B261" t="str">
            <v>Response</v>
          </cell>
          <cell r="D261" t="str">
            <v>Category option</v>
          </cell>
          <cell r="E261">
            <v>3</v>
          </cell>
          <cell r="I261" t="str">
            <v>Community / public</v>
          </cell>
          <cell r="K261" t="str">
            <v>Komunidade / públiku</v>
          </cell>
        </row>
        <row r="262">
          <cell r="A262" t="str">
            <v>MC12.45.a</v>
          </cell>
          <cell r="B262" t="str">
            <v>Response</v>
          </cell>
          <cell r="D262" t="str">
            <v>Category option</v>
          </cell>
          <cell r="E262">
            <v>1</v>
          </cell>
          <cell r="I262" t="str">
            <v>Community</v>
          </cell>
          <cell r="K262" t="str">
            <v>Komunidade</v>
          </cell>
        </row>
        <row r="263">
          <cell r="A263" t="str">
            <v>MC12.45.b</v>
          </cell>
          <cell r="B263" t="str">
            <v>Response</v>
          </cell>
          <cell r="D263" t="str">
            <v>Category option</v>
          </cell>
          <cell r="E263">
            <v>2</v>
          </cell>
          <cell r="I263" t="str">
            <v>Government or government ministries</v>
          </cell>
          <cell r="K263" t="str">
            <v>Governu ka ministériu sira governu nian</v>
          </cell>
        </row>
        <row r="264">
          <cell r="A264" t="str">
            <v>MC12.45.c</v>
          </cell>
          <cell r="B264" t="str">
            <v>Response</v>
          </cell>
          <cell r="D264" t="str">
            <v>Category option</v>
          </cell>
          <cell r="E264">
            <v>3</v>
          </cell>
          <cell r="I264" t="str">
            <v>Cooperative</v>
          </cell>
          <cell r="K264" t="str">
            <v>Kooperativa</v>
          </cell>
        </row>
        <row r="265">
          <cell r="A265" t="str">
            <v>MC12.45.d</v>
          </cell>
          <cell r="B265" t="str">
            <v>Response</v>
          </cell>
          <cell r="D265" t="str">
            <v>Category option</v>
          </cell>
          <cell r="E265">
            <v>4</v>
          </cell>
          <cell r="I265" t="str">
            <v>Development agency or Aid Program (USAID, AusAID, etc.)</v>
          </cell>
          <cell r="K265" t="str">
            <v>Ajénsia dezenvolvimentu (USAID, AusAID, no sst)</v>
          </cell>
        </row>
        <row r="266">
          <cell r="A266" t="str">
            <v>MC12.45.e</v>
          </cell>
          <cell r="B266" t="str">
            <v>Response</v>
          </cell>
          <cell r="D266" t="str">
            <v>Category option</v>
          </cell>
          <cell r="E266">
            <v>5</v>
          </cell>
          <cell r="I266" t="str">
            <v>NGO</v>
          </cell>
          <cell r="K266" t="str">
            <v>ONG</v>
          </cell>
        </row>
        <row r="267">
          <cell r="A267" t="str">
            <v>MC12.45.f</v>
          </cell>
          <cell r="B267" t="str">
            <v>Response</v>
          </cell>
          <cell r="D267" t="str">
            <v>Category option</v>
          </cell>
          <cell r="E267">
            <v>6</v>
          </cell>
          <cell r="I267" t="str">
            <v>Private company</v>
          </cell>
          <cell r="K267" t="str">
            <v>Kompanhia privadu</v>
          </cell>
        </row>
        <row r="268">
          <cell r="A268" t="str">
            <v>MC12.45.g</v>
          </cell>
          <cell r="B268" t="str">
            <v>Response</v>
          </cell>
          <cell r="D268" t="str">
            <v>Category option</v>
          </cell>
          <cell r="E268">
            <v>7</v>
          </cell>
          <cell r="I268" t="str">
            <v>Private individual</v>
          </cell>
          <cell r="K268" t="str">
            <v>Individu privadu</v>
          </cell>
        </row>
        <row r="269">
          <cell r="A269" t="str">
            <v>MC12.51.a</v>
          </cell>
          <cell r="B269" t="str">
            <v>Response</v>
          </cell>
          <cell r="D269" t="str">
            <v>Category option</v>
          </cell>
          <cell r="E269">
            <v>1</v>
          </cell>
          <cell r="I269" t="str">
            <v>Correct</v>
          </cell>
          <cell r="K269" t="str">
            <v>Los</v>
          </cell>
        </row>
        <row r="270">
          <cell r="A270" t="str">
            <v>MC12.61.a</v>
          </cell>
          <cell r="B270" t="str">
            <v>Response</v>
          </cell>
          <cell r="D270" t="str">
            <v>Category option</v>
          </cell>
          <cell r="E270">
            <v>1</v>
          </cell>
          <cell r="I270" t="str">
            <v>Nun / church minister / priest / catechist</v>
          </cell>
          <cell r="K270" t="str">
            <v>Madre / pastor / pendeta / katekista</v>
          </cell>
        </row>
        <row r="271">
          <cell r="A271" t="str">
            <v>MC12.61.b</v>
          </cell>
          <cell r="B271" t="str">
            <v>Response</v>
          </cell>
          <cell r="D271" t="str">
            <v>Category option</v>
          </cell>
          <cell r="E271">
            <v>2</v>
          </cell>
          <cell r="I271" t="str">
            <v>Xefe Aldeia / Xefe Suku / other community leader</v>
          </cell>
          <cell r="K271" t="str">
            <v>Xefe Aldeia / Xefe Suku / lideransa komunidade seluk</v>
          </cell>
        </row>
        <row r="272">
          <cell r="A272" t="str">
            <v>MC12.61.c</v>
          </cell>
          <cell r="B272" t="str">
            <v>Response</v>
          </cell>
          <cell r="D272" t="str">
            <v>Category option</v>
          </cell>
          <cell r="E272">
            <v>3</v>
          </cell>
          <cell r="I272" t="str">
            <v>Public servant/administrator</v>
          </cell>
          <cell r="K272" t="str">
            <v>Funsionáriu públiku/administrador</v>
          </cell>
        </row>
        <row r="273">
          <cell r="A273" t="str">
            <v>MC12.61.d</v>
          </cell>
          <cell r="B273" t="str">
            <v>Response</v>
          </cell>
          <cell r="D273" t="str">
            <v>Category option</v>
          </cell>
          <cell r="E273">
            <v>4</v>
          </cell>
          <cell r="I273" t="str">
            <v>Office worker / secretary</v>
          </cell>
          <cell r="K273" t="str">
            <v>Funsionáriu eskritóriu / sekretaris</v>
          </cell>
        </row>
        <row r="274">
          <cell r="A274" t="str">
            <v>MC12.61.e</v>
          </cell>
          <cell r="B274" t="str">
            <v>Response</v>
          </cell>
          <cell r="D274" t="str">
            <v>Category option</v>
          </cell>
          <cell r="E274">
            <v>5</v>
          </cell>
          <cell r="I274" t="str">
            <v>Translator / interpreter</v>
          </cell>
          <cell r="K274" t="str">
            <v>Tradutor / durbasa</v>
          </cell>
        </row>
        <row r="275">
          <cell r="A275" t="str">
            <v>MC12.61.f</v>
          </cell>
          <cell r="B275" t="str">
            <v>Response</v>
          </cell>
          <cell r="D275" t="str">
            <v>Category option</v>
          </cell>
          <cell r="E275">
            <v>6</v>
          </cell>
          <cell r="I275" t="str">
            <v>Military / soldier</v>
          </cell>
          <cell r="K275" t="str">
            <v>Militar</v>
          </cell>
        </row>
        <row r="276">
          <cell r="A276" t="str">
            <v>MC12.61.g</v>
          </cell>
          <cell r="B276" t="str">
            <v>Response</v>
          </cell>
          <cell r="D276" t="str">
            <v>Category option</v>
          </cell>
          <cell r="E276">
            <v>7</v>
          </cell>
          <cell r="I276" t="str">
            <v>Police</v>
          </cell>
          <cell r="K276" t="str">
            <v>Polísia</v>
          </cell>
        </row>
        <row r="277">
          <cell r="A277" t="str">
            <v>MC12.61.h</v>
          </cell>
          <cell r="B277" t="str">
            <v>Response</v>
          </cell>
          <cell r="D277" t="str">
            <v>Category option</v>
          </cell>
          <cell r="E277">
            <v>8</v>
          </cell>
          <cell r="I277" t="str">
            <v>Security guard</v>
          </cell>
          <cell r="K277" t="str">
            <v>Guarda seguransa</v>
          </cell>
        </row>
        <row r="278">
          <cell r="A278" t="str">
            <v>MC12.61.i</v>
          </cell>
          <cell r="B278" t="str">
            <v>Response</v>
          </cell>
          <cell r="D278" t="str">
            <v>Category option</v>
          </cell>
          <cell r="E278">
            <v>9</v>
          </cell>
          <cell r="I278" t="str">
            <v>Driver / conductor (working for someone else)</v>
          </cell>
          <cell r="K278" t="str">
            <v>Xofer / kondutor (serbisu ba ema ruma)</v>
          </cell>
        </row>
        <row r="279">
          <cell r="A279" t="str">
            <v>MC12.61.j</v>
          </cell>
          <cell r="B279" t="str">
            <v>Response</v>
          </cell>
          <cell r="D279" t="str">
            <v>Category option</v>
          </cell>
          <cell r="E279">
            <v>10</v>
          </cell>
          <cell r="I279" t="str">
            <v>Waiter/waitress</v>
          </cell>
          <cell r="K279" t="str">
            <v>Serventi/servidor</v>
          </cell>
        </row>
        <row r="280">
          <cell r="A280" t="str">
            <v>MC12.61.k</v>
          </cell>
          <cell r="B280" t="str">
            <v>Response</v>
          </cell>
          <cell r="D280" t="str">
            <v>Category option</v>
          </cell>
          <cell r="E280">
            <v>11</v>
          </cell>
          <cell r="I280" t="str">
            <v>Gardener</v>
          </cell>
          <cell r="K280" t="str">
            <v>Trabalhador jardin</v>
          </cell>
        </row>
        <row r="281">
          <cell r="A281" t="str">
            <v>MC12.61.l</v>
          </cell>
          <cell r="B281" t="str">
            <v>Response</v>
          </cell>
          <cell r="D281" t="str">
            <v>Category option</v>
          </cell>
          <cell r="E281">
            <v>12</v>
          </cell>
          <cell r="I281" t="str">
            <v>Maid / nanny / babysitter</v>
          </cell>
          <cell r="K281" t="str">
            <v>Pembantu / hein labarik</v>
          </cell>
        </row>
        <row r="282">
          <cell r="A282" t="str">
            <v>MC12.61.m</v>
          </cell>
          <cell r="B282" t="str">
            <v>Response</v>
          </cell>
          <cell r="D282" t="str">
            <v>Category option</v>
          </cell>
          <cell r="E282">
            <v>13</v>
          </cell>
          <cell r="I282" t="str">
            <v>Cleaner</v>
          </cell>
          <cell r="K282" t="str">
            <v>Trabalhador limpeza</v>
          </cell>
        </row>
        <row r="283">
          <cell r="A283" t="str">
            <v>MC12.61.n</v>
          </cell>
          <cell r="B283" t="str">
            <v>Response</v>
          </cell>
          <cell r="D283" t="str">
            <v>Category option</v>
          </cell>
          <cell r="E283">
            <v>14</v>
          </cell>
          <cell r="I283" t="str">
            <v>Teacher / lecturer / school principal</v>
          </cell>
          <cell r="K283" t="str">
            <v>Mestre / profesor / diretor</v>
          </cell>
        </row>
        <row r="284">
          <cell r="A284" t="str">
            <v>MC12.61.o</v>
          </cell>
          <cell r="B284" t="str">
            <v>Response</v>
          </cell>
          <cell r="D284" t="str">
            <v>Category option</v>
          </cell>
          <cell r="E284">
            <v>15</v>
          </cell>
          <cell r="I284" t="str">
            <v>Nurse</v>
          </cell>
          <cell r="K284" t="str">
            <v>Enfermeiru</v>
          </cell>
        </row>
        <row r="285">
          <cell r="A285" t="str">
            <v>MC12.61.p</v>
          </cell>
          <cell r="B285" t="str">
            <v>Response</v>
          </cell>
          <cell r="D285" t="str">
            <v>Category option</v>
          </cell>
          <cell r="E285">
            <v>16</v>
          </cell>
          <cell r="I285" t="str">
            <v>Midwife</v>
          </cell>
          <cell r="K285" t="str">
            <v>Parteira</v>
          </cell>
        </row>
        <row r="286">
          <cell r="A286" t="str">
            <v>MC12.61.q</v>
          </cell>
          <cell r="B286" t="str">
            <v>Response</v>
          </cell>
          <cell r="D286" t="str">
            <v>Category option</v>
          </cell>
          <cell r="E286">
            <v>17</v>
          </cell>
          <cell r="I286" t="str">
            <v>Tradesperson: carpenter / bricklayer / mechanic</v>
          </cell>
          <cell r="K286" t="str">
            <v>Badaen: badaen ai / karpenteriu / badaen fatuk / mekaniku</v>
          </cell>
        </row>
        <row r="287">
          <cell r="A287" t="str">
            <v>MC12.61.r</v>
          </cell>
          <cell r="B287" t="str">
            <v>Response</v>
          </cell>
          <cell r="D287" t="str">
            <v>Category option</v>
          </cell>
          <cell r="E287">
            <v>18</v>
          </cell>
          <cell r="I287" t="str">
            <v>Labourer - farm / agriculture (working for an employer)</v>
          </cell>
          <cell r="K287" t="str">
            <v>Trabalhador toos nain / agrikultor (serbisu ba patraun)</v>
          </cell>
        </row>
        <row r="288">
          <cell r="A288" t="str">
            <v>MC12.61.s</v>
          </cell>
          <cell r="B288" t="str">
            <v>Response</v>
          </cell>
          <cell r="D288" t="str">
            <v>Category option</v>
          </cell>
          <cell r="E288">
            <v>19</v>
          </cell>
          <cell r="I288" t="str">
            <v>Labourer - non-agriculture (working for an employer)</v>
          </cell>
          <cell r="K288" t="str">
            <v>Trabalhador laos agrikultor (serbisu ba patraun)</v>
          </cell>
        </row>
        <row r="289">
          <cell r="A289" t="str">
            <v>MC12.85.a</v>
          </cell>
          <cell r="B289" t="str">
            <v>Response</v>
          </cell>
          <cell r="D289" t="str">
            <v>Category option</v>
          </cell>
          <cell r="E289">
            <v>1</v>
          </cell>
          <cell r="I289" t="str">
            <v>Relatives outside the household</v>
          </cell>
          <cell r="K289" t="str">
            <v>Familia husi uma kain ida ne'e</v>
          </cell>
        </row>
        <row r="290">
          <cell r="A290" t="str">
            <v>MC12.85.b</v>
          </cell>
          <cell r="B290" t="str">
            <v>Response</v>
          </cell>
          <cell r="D290" t="str">
            <v>Category option</v>
          </cell>
          <cell r="E290">
            <v>2</v>
          </cell>
          <cell r="I290" t="str">
            <v>Other households in the aldeia (not family)</v>
          </cell>
          <cell r="K290" t="str">
            <v>Husi uma kain seluk iha aldeia ida ne'e (laos familia)</v>
          </cell>
        </row>
        <row r="291">
          <cell r="A291" t="str">
            <v>MC12.85.c</v>
          </cell>
          <cell r="B291" t="str">
            <v>Response</v>
          </cell>
          <cell r="D291" t="str">
            <v>Category option</v>
          </cell>
          <cell r="E291">
            <v>3</v>
          </cell>
          <cell r="I291" t="str">
            <v>Bride's family (bride price)</v>
          </cell>
          <cell r="K291" t="str">
            <v>Familia feto foun (barlake)</v>
          </cell>
        </row>
        <row r="292">
          <cell r="A292" t="str">
            <v>MC12.85.d</v>
          </cell>
          <cell r="B292" t="str">
            <v>Response</v>
          </cell>
          <cell r="D292" t="str">
            <v>Category option</v>
          </cell>
          <cell r="E292">
            <v>4</v>
          </cell>
          <cell r="I292" t="str">
            <v>People who attended an event</v>
          </cell>
          <cell r="K292" t="str">
            <v>Ema mak tuir eventu ida</v>
          </cell>
        </row>
        <row r="293">
          <cell r="A293" t="str">
            <v>MC12.85.e</v>
          </cell>
          <cell r="B293" t="str">
            <v>Response</v>
          </cell>
          <cell r="D293" t="str">
            <v>Category option</v>
          </cell>
          <cell r="E293">
            <v>5</v>
          </cell>
          <cell r="I293" t="str">
            <v>Church or religious body</v>
          </cell>
          <cell r="K293" t="str">
            <v>Igreja no organizasaun religiozo</v>
          </cell>
        </row>
        <row r="294">
          <cell r="A294" t="str">
            <v>MC12.85.f</v>
          </cell>
          <cell r="B294" t="str">
            <v>Response</v>
          </cell>
          <cell r="D294" t="str">
            <v>Category option</v>
          </cell>
          <cell r="E294">
            <v>6</v>
          </cell>
          <cell r="I294" t="str">
            <v>NGO</v>
          </cell>
          <cell r="K294" t="str">
            <v>NGO</v>
          </cell>
        </row>
        <row r="295">
          <cell r="A295" t="str">
            <v>MC12.85.g</v>
          </cell>
          <cell r="B295" t="str">
            <v>Response</v>
          </cell>
          <cell r="D295" t="str">
            <v>Category option</v>
          </cell>
          <cell r="E295">
            <v>7</v>
          </cell>
          <cell r="I295" t="str">
            <v>Cooperative</v>
          </cell>
          <cell r="K295" t="str">
            <v>Kooperativa</v>
          </cell>
        </row>
        <row r="296">
          <cell r="A296" t="str">
            <v>MC12.85.h</v>
          </cell>
          <cell r="B296" t="str">
            <v>Response</v>
          </cell>
          <cell r="D296" t="str">
            <v>Category option</v>
          </cell>
          <cell r="E296">
            <v>8</v>
          </cell>
          <cell r="I296" t="str">
            <v>Other community group</v>
          </cell>
          <cell r="K296" t="str">
            <v>Grupu komunidade seluk</v>
          </cell>
        </row>
        <row r="297">
          <cell r="A297" t="str">
            <v>MC12.90.a</v>
          </cell>
          <cell r="B297" t="str">
            <v>Response</v>
          </cell>
          <cell r="D297" t="str">
            <v>Category option</v>
          </cell>
          <cell r="E297">
            <v>1</v>
          </cell>
          <cell r="I297" t="str">
            <v>Conductor (not working for an employer)</v>
          </cell>
          <cell r="K297" t="str">
            <v>Kondutor (laos serbisu ba ema ruma)</v>
          </cell>
        </row>
        <row r="298">
          <cell r="A298" t="str">
            <v>MC12.90.b</v>
          </cell>
          <cell r="B298" t="str">
            <v>Response</v>
          </cell>
          <cell r="D298" t="str">
            <v>Category option</v>
          </cell>
          <cell r="E298">
            <v>2</v>
          </cell>
          <cell r="I298" t="str">
            <v>Masseuse (not working for an employer)</v>
          </cell>
          <cell r="K298" t="str">
            <v>Dudu isin (laos serbisu ba ema ruma)</v>
          </cell>
        </row>
        <row r="299">
          <cell r="A299" t="str">
            <v>MC12.90.c</v>
          </cell>
          <cell r="B299" t="str">
            <v>Response</v>
          </cell>
          <cell r="D299" t="str">
            <v>Category option</v>
          </cell>
          <cell r="E299">
            <v>3</v>
          </cell>
          <cell r="I299" t="str">
            <v>Hairdresser (not working for an employer)</v>
          </cell>
          <cell r="K299" t="str">
            <v>Tesi fuuk (laos serbisu ba ema ruma)</v>
          </cell>
        </row>
        <row r="300">
          <cell r="A300" t="str">
            <v>MC12.90.d</v>
          </cell>
          <cell r="B300" t="str">
            <v>Response</v>
          </cell>
          <cell r="D300" t="str">
            <v>Category option</v>
          </cell>
          <cell r="E300">
            <v>4</v>
          </cell>
          <cell r="I300" t="str">
            <v>Rental income (renting house, motorbike etc.)</v>
          </cell>
          <cell r="K300" t="str">
            <v>Osan husi fo aluga (aluga uma, motor no sst)</v>
          </cell>
        </row>
        <row r="301">
          <cell r="A301" t="str">
            <v>MC12.90.e</v>
          </cell>
          <cell r="B301" t="str">
            <v>Response</v>
          </cell>
          <cell r="D301" t="str">
            <v>Category option</v>
          </cell>
          <cell r="E301">
            <v>5</v>
          </cell>
          <cell r="I301" t="str">
            <v>Interest</v>
          </cell>
          <cell r="K301" t="str">
            <v>Funan</v>
          </cell>
        </row>
        <row r="302">
          <cell r="A302" t="str">
            <v>MC12.90.f</v>
          </cell>
          <cell r="B302" t="str">
            <v>Response</v>
          </cell>
          <cell r="D302" t="str">
            <v>Category option</v>
          </cell>
          <cell r="E302">
            <v>6</v>
          </cell>
          <cell r="I302" t="str">
            <v>Fee / contribution to traditional midwife (dayan)</v>
          </cell>
          <cell r="K302" t="str">
            <v>Osan ba serbisu dayan</v>
          </cell>
        </row>
        <row r="303">
          <cell r="A303" t="str">
            <v>MC12.90.g</v>
          </cell>
          <cell r="B303" t="str">
            <v>Response</v>
          </cell>
          <cell r="D303" t="str">
            <v>Category option</v>
          </cell>
          <cell r="E303">
            <v>7</v>
          </cell>
          <cell r="I303" t="str">
            <v>Fee for traditional healing / prayer (matan dok / tim pendoa)</v>
          </cell>
          <cell r="K303" t="str">
            <v>Osan ba serbisu matan dok / tim pendoa</v>
          </cell>
        </row>
        <row r="304">
          <cell r="A304" t="str">
            <v>MC12.90.h</v>
          </cell>
          <cell r="B304" t="str">
            <v>Response</v>
          </cell>
          <cell r="D304" t="str">
            <v>Category option</v>
          </cell>
          <cell r="E304">
            <v>8</v>
          </cell>
          <cell r="I304" t="str">
            <v>Religious offerings or collections</v>
          </cell>
          <cell r="K304" t="str">
            <v>Kolekta ka oferta relijiaun</v>
          </cell>
        </row>
        <row r="305">
          <cell r="A305" t="str">
            <v>MC12.90.i</v>
          </cell>
          <cell r="B305" t="str">
            <v>Response</v>
          </cell>
          <cell r="D305" t="str">
            <v>Category option</v>
          </cell>
          <cell r="E305">
            <v>9</v>
          </cell>
          <cell r="I305" t="str">
            <v>Gambling winnings</v>
          </cell>
          <cell r="K305" t="str">
            <v>Joga</v>
          </cell>
        </row>
        <row r="306">
          <cell r="A306" t="str">
            <v>MC12.90.j</v>
          </cell>
          <cell r="B306" t="str">
            <v>Response</v>
          </cell>
          <cell r="D306" t="str">
            <v>Category option</v>
          </cell>
          <cell r="E306">
            <v>10</v>
          </cell>
          <cell r="I306" t="str">
            <v>Begging</v>
          </cell>
          <cell r="K306" t="str">
            <v>Husu osan ba ema</v>
          </cell>
        </row>
        <row r="307">
          <cell r="A307" t="str">
            <v>MC12.20.a</v>
          </cell>
          <cell r="B307" t="str">
            <v>Response</v>
          </cell>
          <cell r="D307" t="str">
            <v>Category option</v>
          </cell>
          <cell r="E307">
            <v>1</v>
          </cell>
          <cell r="I307" t="str">
            <v>Caught</v>
          </cell>
          <cell r="K307" t="str">
            <v>Kaer rasik</v>
          </cell>
        </row>
        <row r="308">
          <cell r="A308" t="str">
            <v>MC12.20.b</v>
          </cell>
          <cell r="B308" t="str">
            <v>Response</v>
          </cell>
          <cell r="D308" t="str">
            <v>Category option</v>
          </cell>
          <cell r="E308">
            <v>2</v>
          </cell>
          <cell r="I308" t="str">
            <v>Bought and resold</v>
          </cell>
          <cell r="K308" t="str">
            <v>Hola tia fan tutan fali</v>
          </cell>
        </row>
        <row r="309">
          <cell r="A309" t="str">
            <v>MC12.80.a</v>
          </cell>
          <cell r="B309" t="str">
            <v>Response</v>
          </cell>
          <cell r="D309" t="str">
            <v>Category option</v>
          </cell>
          <cell r="E309">
            <v>1</v>
          </cell>
          <cell r="I309" t="str">
            <v>Veteran pension</v>
          </cell>
          <cell r="K309" t="str">
            <v>Subsidiu veteranu nia</v>
          </cell>
        </row>
        <row r="310">
          <cell r="A310" t="str">
            <v>MC12.80.b</v>
          </cell>
          <cell r="B310" t="str">
            <v>Response</v>
          </cell>
          <cell r="D310" t="str">
            <v>Category option</v>
          </cell>
          <cell r="E310">
            <v>2</v>
          </cell>
          <cell r="I310" t="str">
            <v>Elderly pension</v>
          </cell>
          <cell r="K310" t="str">
            <v>Subsidiu ba idozu</v>
          </cell>
        </row>
        <row r="311">
          <cell r="A311" t="str">
            <v>MC12.80.c</v>
          </cell>
          <cell r="B311" t="str">
            <v>Response</v>
          </cell>
          <cell r="D311" t="str">
            <v>Category option</v>
          </cell>
          <cell r="E311">
            <v>3</v>
          </cell>
          <cell r="I311" t="str">
            <v>Disability pension</v>
          </cell>
          <cell r="K311" t="str">
            <v>Subsidiu ba alezadu / defisienti</v>
          </cell>
        </row>
        <row r="312">
          <cell r="A312" t="str">
            <v>MC12.80.d</v>
          </cell>
          <cell r="B312" t="str">
            <v>Response</v>
          </cell>
          <cell r="D312" t="str">
            <v>Category option</v>
          </cell>
          <cell r="E312">
            <v>4</v>
          </cell>
          <cell r="I312" t="str">
            <v>Bolsa Mae</v>
          </cell>
          <cell r="K312" t="str">
            <v>Bolsa Mae</v>
          </cell>
        </row>
        <row r="313">
          <cell r="A313" t="str">
            <v>MC12.80.d</v>
          </cell>
          <cell r="B313" t="str">
            <v>Response</v>
          </cell>
          <cell r="D313" t="str">
            <v>Category option</v>
          </cell>
          <cell r="E313">
            <v>5</v>
          </cell>
          <cell r="I313" t="str">
            <v>Portuguese pension</v>
          </cell>
          <cell r="K313" t="str">
            <v>Subsidiu husi Portuges</v>
          </cell>
        </row>
        <row r="314">
          <cell r="A314" t="str">
            <v>MC12.41.a</v>
          </cell>
          <cell r="B314" t="str">
            <v>Response</v>
          </cell>
          <cell r="D314" t="str">
            <v>Category option</v>
          </cell>
          <cell r="E314">
            <v>1</v>
          </cell>
          <cell r="I314" t="str">
            <v>School</v>
          </cell>
          <cell r="K314" t="str">
            <v>Eskola</v>
          </cell>
        </row>
        <row r="315">
          <cell r="A315" t="str">
            <v>MC12.41.b</v>
          </cell>
          <cell r="B315" t="str">
            <v>Response</v>
          </cell>
          <cell r="D315" t="str">
            <v>Category option</v>
          </cell>
          <cell r="E315">
            <v>2</v>
          </cell>
          <cell r="I315" t="str">
            <v>Health centre</v>
          </cell>
          <cell r="K315" t="str">
            <v>Sentru saúde</v>
          </cell>
        </row>
        <row r="316">
          <cell r="A316" t="str">
            <v>MC12.41.c</v>
          </cell>
          <cell r="B316" t="str">
            <v>Response</v>
          </cell>
          <cell r="D316" t="str">
            <v>Category option</v>
          </cell>
          <cell r="E316">
            <v>3</v>
          </cell>
          <cell r="I316" t="str">
            <v>Church or other religious building</v>
          </cell>
          <cell r="K316" t="str">
            <v>Igreja ka edifísiu relijiozu seluk</v>
          </cell>
        </row>
        <row r="317">
          <cell r="A317" t="str">
            <v>MC12.41.d</v>
          </cell>
          <cell r="B317" t="str">
            <v>Response</v>
          </cell>
          <cell r="D317" t="str">
            <v>Category option</v>
          </cell>
          <cell r="E317">
            <v>4</v>
          </cell>
          <cell r="I317" t="str">
            <v>Sacred / cultural house</v>
          </cell>
          <cell r="K317" t="str">
            <v>Uma lulik / uma lisan / uma adat</v>
          </cell>
        </row>
        <row r="318">
          <cell r="A318" t="str">
            <v>MC12.41.e</v>
          </cell>
          <cell r="B318" t="str">
            <v>Response</v>
          </cell>
          <cell r="D318" t="str">
            <v>Category option</v>
          </cell>
          <cell r="E318">
            <v>5</v>
          </cell>
          <cell r="I318" t="str">
            <v>Private house or other building</v>
          </cell>
          <cell r="K318" t="str">
            <v>Uma privadu ida ka edifisiu privadu ida</v>
          </cell>
        </row>
        <row r="319">
          <cell r="A319" t="str">
            <v>MC12.41.f</v>
          </cell>
          <cell r="B319" t="str">
            <v>Response</v>
          </cell>
          <cell r="D319" t="str">
            <v>Category option</v>
          </cell>
          <cell r="E319">
            <v>6</v>
          </cell>
          <cell r="I319" t="str">
            <v>Market space</v>
          </cell>
          <cell r="K319" t="str">
            <v>Merkadu fatin</v>
          </cell>
        </row>
        <row r="320">
          <cell r="A320" t="str">
            <v>MC12.41.g</v>
          </cell>
          <cell r="B320" t="str">
            <v>Response</v>
          </cell>
          <cell r="D320" t="str">
            <v>Category option</v>
          </cell>
          <cell r="E320">
            <v>7</v>
          </cell>
          <cell r="I320" t="str">
            <v>Electricity supply / install solar panels</v>
          </cell>
          <cell r="K320" t="str">
            <v>Fornesimentu eletrisidade / monta tenaga surya</v>
          </cell>
        </row>
        <row r="321">
          <cell r="A321" t="str">
            <v>MC12.41.h</v>
          </cell>
          <cell r="B321" t="str">
            <v>Response</v>
          </cell>
          <cell r="D321" t="str">
            <v>Category option</v>
          </cell>
          <cell r="E321">
            <v>8</v>
          </cell>
          <cell r="I321" t="str">
            <v>Road</v>
          </cell>
          <cell r="K321" t="str">
            <v>Estrada</v>
          </cell>
        </row>
        <row r="322">
          <cell r="A322" t="str">
            <v>MC12.41.i</v>
          </cell>
          <cell r="B322" t="str">
            <v>Response</v>
          </cell>
          <cell r="D322" t="str">
            <v>Category option</v>
          </cell>
          <cell r="E322">
            <v>9</v>
          </cell>
          <cell r="I322" t="str">
            <v>Bridge</v>
          </cell>
          <cell r="K322" t="str">
            <v>Ponte</v>
          </cell>
        </row>
        <row r="323">
          <cell r="A323" t="str">
            <v>MC12.41.j</v>
          </cell>
          <cell r="B323" t="str">
            <v>Response</v>
          </cell>
          <cell r="D323" t="str">
            <v>Category option</v>
          </cell>
          <cell r="E323">
            <v>10</v>
          </cell>
          <cell r="I323" t="str">
            <v>Canal, drainage or irrigation system</v>
          </cell>
          <cell r="K323" t="str">
            <v>Be'e dalan, Kanál, be'e dalan ka sistema irrigasaun</v>
          </cell>
        </row>
        <row r="324">
          <cell r="A324" t="str">
            <v>MC12.41.k</v>
          </cell>
          <cell r="B324" t="str">
            <v>Response</v>
          </cell>
          <cell r="D324" t="str">
            <v>Category option</v>
          </cell>
          <cell r="E324">
            <v>11</v>
          </cell>
          <cell r="I324" t="str">
            <v>Water supply - well, pipe, tap etc.</v>
          </cell>
          <cell r="K324" t="str">
            <v>Be'e matan - posu, pipa, torneira no sst</v>
          </cell>
        </row>
        <row r="325">
          <cell r="A325" t="str">
            <v>MC12.41.l</v>
          </cell>
          <cell r="B325" t="str">
            <v>Response</v>
          </cell>
          <cell r="D325" t="str">
            <v>Category option</v>
          </cell>
          <cell r="E325">
            <v>12</v>
          </cell>
          <cell r="I325" t="str">
            <v>Toilet</v>
          </cell>
          <cell r="K325" t="str">
            <v>Sintina</v>
          </cell>
        </row>
        <row r="326">
          <cell r="A326" t="str">
            <v>MC12.41.m</v>
          </cell>
          <cell r="B326" t="str">
            <v>Response</v>
          </cell>
          <cell r="D326" t="str">
            <v>Category option</v>
          </cell>
          <cell r="E326">
            <v>13</v>
          </cell>
          <cell r="I326" t="str">
            <v>Community hall or office</v>
          </cell>
          <cell r="K326" t="str">
            <v>Cede no salaun komunidade nian</v>
          </cell>
        </row>
        <row r="327">
          <cell r="A327" t="str">
            <v>MC12.41.n</v>
          </cell>
          <cell r="B327" t="str">
            <v>Response</v>
          </cell>
          <cell r="D327" t="str">
            <v>Category option</v>
          </cell>
          <cell r="E327">
            <v>14</v>
          </cell>
          <cell r="I327" t="str">
            <v>Oval or sporting facility</v>
          </cell>
          <cell r="K327" t="str">
            <v>Kampu ka fasilidade desportu</v>
          </cell>
        </row>
        <row r="328">
          <cell r="A328" t="str">
            <v>H9.3.a</v>
          </cell>
          <cell r="B328" t="str">
            <v>Response</v>
          </cell>
          <cell r="D328" t="str">
            <v>Category option</v>
          </cell>
          <cell r="E328">
            <v>1</v>
          </cell>
          <cell r="I328" t="str">
            <v>No interest in completing to senior high school</v>
          </cell>
          <cell r="K328" t="str">
            <v>La interese atu remata eskola sekundario</v>
          </cell>
        </row>
        <row r="329">
          <cell r="A329" t="str">
            <v>H9.3.b</v>
          </cell>
          <cell r="B329" t="str">
            <v>Response</v>
          </cell>
          <cell r="D329" t="str">
            <v>Category option</v>
          </cell>
          <cell r="E329">
            <v>2</v>
          </cell>
          <cell r="I329" t="str">
            <v>Too young</v>
          </cell>
          <cell r="K329" t="str">
            <v>Tinan seidauk to'o</v>
          </cell>
        </row>
        <row r="330">
          <cell r="A330" t="str">
            <v>H9.3.c</v>
          </cell>
          <cell r="B330" t="str">
            <v>Response</v>
          </cell>
          <cell r="D330" t="str">
            <v>Category option</v>
          </cell>
          <cell r="E330">
            <v>3</v>
          </cell>
          <cell r="I330" t="str">
            <v>Helps in the family home, farm or business</v>
          </cell>
          <cell r="K330" t="str">
            <v>Ajuda iha uma laran, natar ou bisnis</v>
          </cell>
        </row>
        <row r="331">
          <cell r="A331" t="str">
            <v>H9.3.d</v>
          </cell>
          <cell r="B331" t="str">
            <v>Response</v>
          </cell>
          <cell r="D331" t="str">
            <v>Category option</v>
          </cell>
          <cell r="E331">
            <v>4</v>
          </cell>
          <cell r="I331" t="str">
            <v>Works outside the home / farm / family business</v>
          </cell>
          <cell r="K331" t="str">
            <v>Serbisu iha liur / natar / halao familia nian bisnis</v>
          </cell>
        </row>
        <row r="332">
          <cell r="A332" t="str">
            <v>H9.3.e</v>
          </cell>
          <cell r="B332" t="str">
            <v>Response</v>
          </cell>
          <cell r="D332" t="str">
            <v>Category option</v>
          </cell>
          <cell r="E332">
            <v>5</v>
          </cell>
          <cell r="I332" t="str">
            <v>Grades too low / did not pass</v>
          </cell>
          <cell r="K332" t="str">
            <v>Notas ki'ik liu / la passa</v>
          </cell>
        </row>
        <row r="333">
          <cell r="A333" t="str">
            <v>H9.3.f</v>
          </cell>
          <cell r="B333" t="str">
            <v>Response</v>
          </cell>
          <cell r="D333" t="str">
            <v>Category option</v>
          </cell>
          <cell r="E333">
            <v>6</v>
          </cell>
          <cell r="I333" t="str">
            <v>Bad behaviour / expelled</v>
          </cell>
          <cell r="K333" t="str">
            <v>Hahalok at / hasai husi eskola</v>
          </cell>
        </row>
        <row r="334">
          <cell r="A334" t="str">
            <v>H9.3.g</v>
          </cell>
          <cell r="B334" t="str">
            <v>Response</v>
          </cell>
          <cell r="D334" t="str">
            <v>Category option</v>
          </cell>
          <cell r="E334">
            <v>7</v>
          </cell>
          <cell r="I334" t="str">
            <v>Sick / disabled / mute / deaf</v>
          </cell>
          <cell r="K334" t="str">
            <v>Moras / defisienti / beik / tilun diuk</v>
          </cell>
        </row>
        <row r="335">
          <cell r="A335" t="str">
            <v>H9.3.h</v>
          </cell>
          <cell r="B335" t="str">
            <v>Response</v>
          </cell>
          <cell r="D335" t="str">
            <v>Category option</v>
          </cell>
          <cell r="E335">
            <v>8</v>
          </cell>
          <cell r="I335" t="str">
            <v>School too far</v>
          </cell>
          <cell r="K335" t="str">
            <v>Eskola dok liu</v>
          </cell>
        </row>
        <row r="336">
          <cell r="A336" t="str">
            <v>H9.3.i</v>
          </cell>
          <cell r="B336" t="str">
            <v>Response</v>
          </cell>
          <cell r="D336" t="str">
            <v>Category option</v>
          </cell>
          <cell r="E336">
            <v>9</v>
          </cell>
          <cell r="I336" t="str">
            <v>School not functional (no teachers / standard is poor)</v>
          </cell>
          <cell r="K336" t="str">
            <v>Eskola la funsiona</v>
          </cell>
        </row>
        <row r="337">
          <cell r="A337" t="str">
            <v>H9.3.j</v>
          </cell>
          <cell r="B337" t="str">
            <v>Response</v>
          </cell>
          <cell r="D337" t="str">
            <v>Category option</v>
          </cell>
          <cell r="E337">
            <v>10</v>
          </cell>
          <cell r="I337" t="str">
            <v>Not enough money for school fees / uniforms</v>
          </cell>
          <cell r="K337" t="str">
            <v>Osan la to'o atu selu osan eskola / farda</v>
          </cell>
        </row>
        <row r="338">
          <cell r="A338" t="str">
            <v>H9.3.k</v>
          </cell>
          <cell r="B338" t="str">
            <v>Response</v>
          </cell>
          <cell r="D338" t="str">
            <v>Category option</v>
          </cell>
          <cell r="E338">
            <v>11</v>
          </cell>
          <cell r="I338" t="str">
            <v>Got married / has a family</v>
          </cell>
          <cell r="K338" t="str">
            <v>Kaben ona / iha familia</v>
          </cell>
        </row>
        <row r="339">
          <cell r="A339" t="str">
            <v>H9.3.l</v>
          </cell>
          <cell r="B339" t="str">
            <v>Response</v>
          </cell>
          <cell r="D339" t="str">
            <v>Category option</v>
          </cell>
          <cell r="E339">
            <v>12</v>
          </cell>
          <cell r="I339" t="str">
            <v>Completed senior high school</v>
          </cell>
          <cell r="K339" t="str">
            <v>Ramata ona eskola sekundaria</v>
          </cell>
        </row>
        <row r="340">
          <cell r="A340" t="str">
            <v>H9.4.a</v>
          </cell>
          <cell r="B340" t="str">
            <v>Response</v>
          </cell>
          <cell r="D340" t="str">
            <v>Category option</v>
          </cell>
          <cell r="E340">
            <v>1</v>
          </cell>
          <cell r="I340" t="str">
            <v>Community school</v>
          </cell>
          <cell r="K340" t="str">
            <v>Eskola komunidade</v>
          </cell>
        </row>
        <row r="341">
          <cell r="A341" t="str">
            <v>H9.4.b</v>
          </cell>
          <cell r="B341" t="str">
            <v>Response</v>
          </cell>
          <cell r="D341" t="str">
            <v>Category option</v>
          </cell>
          <cell r="E341">
            <v>2</v>
          </cell>
          <cell r="I341" t="str">
            <v>State school</v>
          </cell>
          <cell r="K341" t="str">
            <v>Eskola publiku / estadu</v>
          </cell>
        </row>
        <row r="342">
          <cell r="A342" t="str">
            <v>H9.4.c</v>
          </cell>
          <cell r="B342" t="str">
            <v>Response</v>
          </cell>
          <cell r="D342" t="str">
            <v>Category option</v>
          </cell>
          <cell r="E342">
            <v>3</v>
          </cell>
          <cell r="I342" t="str">
            <v>Private school</v>
          </cell>
          <cell r="K342" t="str">
            <v>Eskola privadu / swasta</v>
          </cell>
        </row>
        <row r="343">
          <cell r="A343" t="str">
            <v>H9.3a.a</v>
          </cell>
          <cell r="B343" t="str">
            <v>Response</v>
          </cell>
          <cell r="D343" t="str">
            <v>Category option</v>
          </cell>
          <cell r="E343">
            <v>1</v>
          </cell>
          <cell r="I343" t="str">
            <v>Not unhappy</v>
          </cell>
          <cell r="K343" t="str">
            <v>La kontenti hirus</v>
          </cell>
        </row>
        <row r="344">
          <cell r="A344" t="str">
            <v>H9.3a.b</v>
          </cell>
          <cell r="B344" t="str">
            <v>Response</v>
          </cell>
          <cell r="D344" t="str">
            <v>Category option</v>
          </cell>
          <cell r="E344">
            <v>2</v>
          </cell>
          <cell r="I344" t="str">
            <v>A little unhappy</v>
          </cell>
          <cell r="K344" t="str">
            <v>La kontenti</v>
          </cell>
        </row>
        <row r="345">
          <cell r="A345" t="str">
            <v>H9.3a.c</v>
          </cell>
          <cell r="B345" t="str">
            <v>Response</v>
          </cell>
          <cell r="D345" t="str">
            <v>Category option</v>
          </cell>
          <cell r="E345">
            <v>3</v>
          </cell>
          <cell r="I345" t="str">
            <v>Undecided (in 2 minds)</v>
          </cell>
          <cell r="K345" t="str">
            <v>La hatene (laran rua)</v>
          </cell>
        </row>
        <row r="346">
          <cell r="A346" t="str">
            <v>H9.3a.d</v>
          </cell>
          <cell r="B346" t="str">
            <v>Response</v>
          </cell>
          <cell r="D346" t="str">
            <v>Category option</v>
          </cell>
          <cell r="E346">
            <v>4</v>
          </cell>
          <cell r="I346" t="str">
            <v>Don't care</v>
          </cell>
          <cell r="K346" t="str">
            <v>La interese</v>
          </cell>
        </row>
        <row r="347">
          <cell r="A347" t="str">
            <v>H9.21.a</v>
          </cell>
          <cell r="B347" t="str">
            <v>Response</v>
          </cell>
          <cell r="D347" t="str">
            <v>Category option</v>
          </cell>
          <cell r="E347">
            <v>1</v>
          </cell>
          <cell r="I347" t="str">
            <v>Household prefers religious education</v>
          </cell>
          <cell r="K347" t="str">
            <v>Uma-kain gosta liu eskola nebe Amu ka Madre sira mak kaer</v>
          </cell>
        </row>
        <row r="348">
          <cell r="A348" t="str">
            <v>H9.21.b</v>
          </cell>
          <cell r="B348" t="str">
            <v>Response</v>
          </cell>
          <cell r="D348" t="str">
            <v>Category option</v>
          </cell>
          <cell r="E348">
            <v>2</v>
          </cell>
          <cell r="I348" t="str">
            <v>Quality of education is higher / facilities are better</v>
          </cell>
          <cell r="K348" t="str">
            <v>Kualidade eskola nebe diak liu / fasilidade eskola nebe diak liu</v>
          </cell>
        </row>
        <row r="349">
          <cell r="A349" t="str">
            <v>H9.21.c</v>
          </cell>
          <cell r="B349" t="str">
            <v>Response</v>
          </cell>
          <cell r="D349" t="str">
            <v>Category option</v>
          </cell>
          <cell r="E349">
            <v>3</v>
          </cell>
          <cell r="I349" t="str">
            <v>Road to current school is better</v>
          </cell>
          <cell r="K349" t="str">
            <v>Estrada ba eskola ne'e diak liu</v>
          </cell>
        </row>
        <row r="350">
          <cell r="A350" t="str">
            <v>H9.21.d</v>
          </cell>
          <cell r="B350" t="str">
            <v>Response</v>
          </cell>
          <cell r="D350" t="str">
            <v>Category option</v>
          </cell>
          <cell r="E350">
            <v>4</v>
          </cell>
          <cell r="I350" t="str">
            <v>Transport is more readily available to the current school</v>
          </cell>
          <cell r="K350" t="str">
            <v>Fasil liu atu hetan transporte atu ba eskola ne'e</v>
          </cell>
        </row>
        <row r="351">
          <cell r="A351" t="str">
            <v>H9.21.e</v>
          </cell>
          <cell r="B351" t="str">
            <v>Response</v>
          </cell>
          <cell r="D351" t="str">
            <v>Category option</v>
          </cell>
          <cell r="E351">
            <v>5</v>
          </cell>
          <cell r="I351" t="str">
            <v>Location is more convenient (other household members go past there)</v>
          </cell>
          <cell r="K351" t="str">
            <v>Fatin eskola ne'e mak diak liu (membru uma-kain ne'e liu mos husi fatin ne'e)</v>
          </cell>
        </row>
        <row r="352">
          <cell r="A352" t="str">
            <v>H9.21.f</v>
          </cell>
          <cell r="B352" t="str">
            <v>Response</v>
          </cell>
          <cell r="D352" t="str">
            <v>Category option</v>
          </cell>
          <cell r="E352">
            <v>6</v>
          </cell>
          <cell r="I352" t="str">
            <v>Received scholarship to this school</v>
          </cell>
          <cell r="K352" t="str">
            <v>Hetan bolsu estudu atu ba estuda iha eskola ne'e</v>
          </cell>
        </row>
        <row r="353">
          <cell r="A353" t="str">
            <v>H9.21.g</v>
          </cell>
          <cell r="B353" t="str">
            <v>Response</v>
          </cell>
          <cell r="D353" t="str">
            <v>Category option</v>
          </cell>
          <cell r="E353">
            <v>7</v>
          </cell>
          <cell r="I353" t="str">
            <v>{Name} was not permitted at closest school (expelled / did not pass)</v>
          </cell>
          <cell r="K353" t="str">
            <v>{Naran} la bele ba eskola nebe besik liu (tamba ema hasai tia / la passa)</v>
          </cell>
        </row>
        <row r="354">
          <cell r="A354" t="str">
            <v>H9.21.h</v>
          </cell>
          <cell r="B354" t="str">
            <v>Response</v>
          </cell>
          <cell r="D354" t="str">
            <v>Category option</v>
          </cell>
          <cell r="E354">
            <v>8</v>
          </cell>
          <cell r="I354" t="str">
            <v>{Name} was bullied at closest school</v>
          </cell>
          <cell r="K354" t="str">
            <v>{Naran} ema baku iha eskola nebe besik liu ne'e</v>
          </cell>
        </row>
        <row r="355">
          <cell r="A355" t="str">
            <v>H9.21.i</v>
          </cell>
          <cell r="B355" t="str">
            <v>Response</v>
          </cell>
          <cell r="D355" t="str">
            <v>Category option</v>
          </cell>
          <cell r="E355">
            <v>9</v>
          </cell>
          <cell r="I355" t="str">
            <v>{Name} prefers current school (e.g. has friends there)</v>
          </cell>
          <cell r="K355" t="str">
            <v>{Naran} gosta liu eskola ida agora ne'e (tamba iha kolega barak iha neba)</v>
          </cell>
        </row>
        <row r="356">
          <cell r="A356" t="str">
            <v>H9.21.j</v>
          </cell>
          <cell r="B356" t="str">
            <v>Response</v>
          </cell>
          <cell r="D356" t="str">
            <v>Category option</v>
          </cell>
          <cell r="E356">
            <v>10</v>
          </cell>
          <cell r="I356" t="str">
            <v>Closest school is more expensive</v>
          </cell>
          <cell r="K356" t="str">
            <v>Eskola ida besik liu ne'e karun liu</v>
          </cell>
        </row>
        <row r="357">
          <cell r="A357" t="str">
            <v>H9.21.k</v>
          </cell>
          <cell r="B357" t="str">
            <v>Response</v>
          </cell>
          <cell r="D357" t="str">
            <v>Category option</v>
          </cell>
          <cell r="E357">
            <v>11</v>
          </cell>
          <cell r="I357" t="str">
            <v>Closest school temporarily not functioning</v>
          </cell>
          <cell r="K357" t="str">
            <v>Eskola besik liu ne'e, nia fasilidade at hela</v>
          </cell>
        </row>
        <row r="358">
          <cell r="A358" t="str">
            <v>H9.21.l</v>
          </cell>
          <cell r="B358" t="str">
            <v>Response</v>
          </cell>
          <cell r="D358" t="str">
            <v>Category option</v>
          </cell>
          <cell r="E358">
            <v>12</v>
          </cell>
          <cell r="I358" t="str">
            <v>No class at {name}'s level</v>
          </cell>
          <cell r="K358" t="str">
            <v>Laiha klasse iha {naran} nia nivel</v>
          </cell>
        </row>
        <row r="359">
          <cell r="A359" t="str">
            <v>H9.22.a</v>
          </cell>
          <cell r="B359" t="str">
            <v>Response</v>
          </cell>
          <cell r="D359" t="str">
            <v>Category option</v>
          </cell>
          <cell r="E359">
            <v>1</v>
          </cell>
          <cell r="I359" t="str">
            <v>Educational standard is higher</v>
          </cell>
          <cell r="K359" t="str">
            <v>Standar edukasaun diak liu</v>
          </cell>
        </row>
        <row r="360">
          <cell r="A360" t="str">
            <v>H9.22.b</v>
          </cell>
          <cell r="B360" t="str">
            <v>Response</v>
          </cell>
          <cell r="D360" t="str">
            <v>Category option</v>
          </cell>
          <cell r="E360">
            <v>2</v>
          </cell>
          <cell r="I360" t="str">
            <v>Teachers are more qualified</v>
          </cell>
          <cell r="K360" t="str">
            <v>Mestri sira hanorin diak liu</v>
          </cell>
        </row>
        <row r="361">
          <cell r="A361" t="str">
            <v>H9.22.c</v>
          </cell>
          <cell r="B361" t="str">
            <v>Response</v>
          </cell>
          <cell r="D361" t="str">
            <v>Category option</v>
          </cell>
          <cell r="E361">
            <v>3</v>
          </cell>
          <cell r="I361" t="str">
            <v>Teachers come more often</v>
          </cell>
          <cell r="K361" t="str">
            <v>Mestri sira mai eskola hela deit</v>
          </cell>
        </row>
        <row r="362">
          <cell r="A362" t="str">
            <v>H9.22.d</v>
          </cell>
          <cell r="B362" t="str">
            <v>Response</v>
          </cell>
          <cell r="D362" t="str">
            <v>Category option</v>
          </cell>
          <cell r="E362">
            <v>4</v>
          </cell>
          <cell r="I362" t="str">
            <v>More teachers / classes are smaller</v>
          </cell>
          <cell r="K362" t="str">
            <v>Mestri barak / sala estudante ladun barak ida</v>
          </cell>
        </row>
        <row r="363">
          <cell r="A363" t="str">
            <v>H9.22.e</v>
          </cell>
          <cell r="B363" t="str">
            <v>Response</v>
          </cell>
          <cell r="D363" t="str">
            <v>Category option</v>
          </cell>
          <cell r="E363">
            <v>5</v>
          </cell>
          <cell r="I363" t="str">
            <v>More desks / books / equipment</v>
          </cell>
          <cell r="K363" t="str">
            <v>Mesa eskola / livrus / ekipamentu</v>
          </cell>
        </row>
        <row r="364">
          <cell r="A364" t="str">
            <v>H9.22.f</v>
          </cell>
          <cell r="B364" t="str">
            <v>Response</v>
          </cell>
          <cell r="D364" t="str">
            <v>Category option</v>
          </cell>
          <cell r="E364">
            <v>6</v>
          </cell>
          <cell r="I364" t="str">
            <v>More facilities (kitchen / toilets / sports field)</v>
          </cell>
          <cell r="K364" t="str">
            <v>Fasilidade barak liu (dapur / haris fatin / fasiliadade desportu)</v>
          </cell>
        </row>
      </sheetData>
      <sheetData sheetId="6" refreshError="1">
        <row r="1">
          <cell r="A1" t="str">
            <v>Unique ID</v>
          </cell>
          <cell r="C1" t="str">
            <v>Question or Response</v>
          </cell>
          <cell r="D1" t="str">
            <v>Question Completion Method</v>
          </cell>
          <cell r="E1" t="str">
            <v>Response Display Format</v>
          </cell>
          <cell r="F1" t="str">
            <v>Data Format</v>
          </cell>
          <cell r="G1" t="str">
            <v>Lower Bound</v>
          </cell>
          <cell r="H1" t="str">
            <v>Upper Bound</v>
          </cell>
          <cell r="I1" t="str">
            <v>Display Text</v>
          </cell>
          <cell r="K1" t="str">
            <v>Tetun</v>
          </cell>
        </row>
        <row r="2">
          <cell r="A2" t="str">
            <v>HB1.01</v>
          </cell>
          <cell r="C2" t="str">
            <v>Question</v>
          </cell>
          <cell r="D2" t="str">
            <v>Read question</v>
          </cell>
          <cell r="E2" t="str">
            <v>Category - choose one</v>
          </cell>
          <cell r="F2" t="str">
            <v>Code</v>
          </cell>
          <cell r="G2" t="str">
            <v>-</v>
          </cell>
          <cell r="H2" t="str">
            <v>-</v>
          </cell>
          <cell r="I2" t="str">
            <v>Do you agree to participate in this interview?</v>
          </cell>
          <cell r="K2" t="str">
            <v>Ita bot aseita atu partisipa iha intrevista ida ne?</v>
          </cell>
        </row>
        <row r="3">
          <cell r="A3" t="str">
            <v>HB2.10</v>
          </cell>
          <cell r="C3" t="str">
            <v>Question</v>
          </cell>
          <cell r="D3" t="str">
            <v>Read question</v>
          </cell>
          <cell r="E3" t="str">
            <v>Text response</v>
          </cell>
          <cell r="F3" t="str">
            <v>Text</v>
          </cell>
          <cell r="G3" t="str">
            <v>-</v>
          </cell>
          <cell r="H3" t="str">
            <v>-</v>
          </cell>
          <cell r="I3" t="str">
            <v>Name</v>
          </cell>
          <cell r="K3" t="str">
            <v>Naran</v>
          </cell>
        </row>
        <row r="4">
          <cell r="A4" t="str">
            <v>HB2.24</v>
          </cell>
          <cell r="C4" t="str">
            <v>Question</v>
          </cell>
          <cell r="D4" t="str">
            <v>Enumerator completes</v>
          </cell>
          <cell r="E4" t="str">
            <v>Category - choose one</v>
          </cell>
          <cell r="F4" t="str">
            <v>Code</v>
          </cell>
          <cell r="G4" t="str">
            <v>-</v>
          </cell>
          <cell r="H4" t="str">
            <v>-</v>
          </cell>
          <cell r="I4" t="str">
            <v>ENUMERATOR CHECK: {Name} is {age}. Does this seem accurate?</v>
          </cell>
          <cell r="K4" t="str">
            <v>INTERVISTADOR KONFIRMA: Nia {naran} tinan {tinan}. Hatudu loos ka lae?</v>
          </cell>
        </row>
        <row r="5">
          <cell r="A5" t="str">
            <v>HB2.34</v>
          </cell>
          <cell r="C5" t="str">
            <v>Question</v>
          </cell>
          <cell r="D5" t="str">
            <v>Enumerator completes</v>
          </cell>
          <cell r="E5" t="str">
            <v>Category - choose one</v>
          </cell>
          <cell r="F5" t="str">
            <v>Code</v>
          </cell>
          <cell r="G5" t="str">
            <v>-</v>
          </cell>
          <cell r="H5" t="str">
            <v>-</v>
          </cell>
          <cell r="I5" t="str">
            <v>ENUMERATOR CHECK: {Name} is {age}. Does this seem accurate?</v>
          </cell>
          <cell r="K5" t="str">
            <v>INTERVISTADOR KONFIRMA: Nia {naran} tinan {tinan}. Hatudu loos ka lae?</v>
          </cell>
        </row>
        <row r="6">
          <cell r="A6" t="str">
            <v>HB2.51</v>
          </cell>
          <cell r="C6" t="str">
            <v>Question</v>
          </cell>
          <cell r="D6" t="str">
            <v>Read question</v>
          </cell>
          <cell r="E6" t="str">
            <v>Category - choose one</v>
          </cell>
          <cell r="F6" t="str">
            <v>Code</v>
          </cell>
          <cell r="G6" t="str">
            <v>-</v>
          </cell>
          <cell r="H6" t="str">
            <v>-</v>
          </cell>
          <cell r="I6" t="str">
            <v>Do you know how old {name} was when the Indonesians came in 1975?</v>
          </cell>
          <cell r="K6" t="str">
            <v>Ita hatene nia {naran} tinan iha momentu Indonezia tama ba 1975?</v>
          </cell>
        </row>
        <row r="7">
          <cell r="A7" t="str">
            <v>HB2.52</v>
          </cell>
          <cell r="C7" t="str">
            <v>Question</v>
          </cell>
          <cell r="D7" t="str">
            <v>Read question</v>
          </cell>
          <cell r="E7" t="str">
            <v>Numeric response</v>
          </cell>
          <cell r="F7" t="str">
            <v>XXX</v>
          </cell>
          <cell r="G7">
            <v>0</v>
          </cell>
          <cell r="H7">
            <v>60</v>
          </cell>
          <cell r="I7" t="str">
            <v>How old was {name} when the Indonesians came in 1975?</v>
          </cell>
          <cell r="K7" t="str">
            <v>Iha momentu Indonezia tama ba 1975, nia {naran} tinan hira?</v>
          </cell>
        </row>
        <row r="8">
          <cell r="A8" t="str">
            <v>HB2.63</v>
          </cell>
          <cell r="C8" t="str">
            <v>Question</v>
          </cell>
          <cell r="D8" t="str">
            <v>Read question</v>
          </cell>
          <cell r="E8" t="str">
            <v>Category - choose one</v>
          </cell>
          <cell r="F8" t="str">
            <v>Code</v>
          </cell>
          <cell r="G8" t="str">
            <v>-</v>
          </cell>
          <cell r="H8" t="str">
            <v>-</v>
          </cell>
          <cell r="I8" t="str">
            <v>Do you know how old {name} was at the 1999 referendum?</v>
          </cell>
          <cell r="K8" t="str">
            <v>Ita hatene nia {naran} tinan iha momentu referendum ba 1999?</v>
          </cell>
        </row>
        <row r="9">
          <cell r="A9" t="str">
            <v>HB2.64</v>
          </cell>
          <cell r="C9" t="str">
            <v>Question</v>
          </cell>
          <cell r="D9" t="str">
            <v>Read question</v>
          </cell>
          <cell r="E9" t="str">
            <v>Numeric response</v>
          </cell>
          <cell r="F9" t="str">
            <v>XXX</v>
          </cell>
          <cell r="G9">
            <v>0</v>
          </cell>
          <cell r="H9">
            <v>60</v>
          </cell>
          <cell r="I9" t="str">
            <v>How old was {name} at the 1999 referendum?</v>
          </cell>
          <cell r="K9" t="str">
            <v>Iha momentu referendum ba 1999, nia {naran} tinan hira?</v>
          </cell>
        </row>
        <row r="10">
          <cell r="A10" t="str">
            <v>HB2.65</v>
          </cell>
          <cell r="C10" t="str">
            <v>Question</v>
          </cell>
          <cell r="D10" t="str">
            <v>Read question</v>
          </cell>
          <cell r="E10" t="str">
            <v>Category - choose one</v>
          </cell>
          <cell r="F10" t="str">
            <v>Code</v>
          </cell>
          <cell r="G10" t="str">
            <v>-</v>
          </cell>
          <cell r="H10" t="str">
            <v>-</v>
          </cell>
          <cell r="I10" t="str">
            <v>Was {name} born before or after the Santa Cruz massacre in 1991?</v>
          </cell>
          <cell r="K10" t="str">
            <v>{Naran} moris antes ka depois masakre Santa Cruize (1991)?</v>
          </cell>
        </row>
        <row r="11">
          <cell r="A11" t="str">
            <v>HC1.01</v>
          </cell>
          <cell r="C11" t="str">
            <v>Question</v>
          </cell>
          <cell r="D11" t="str">
            <v>Read question</v>
          </cell>
          <cell r="E11" t="str">
            <v>Category - choose one</v>
          </cell>
          <cell r="F11" t="str">
            <v>Code</v>
          </cell>
          <cell r="G11" t="str">
            <v>-</v>
          </cell>
          <cell r="H11" t="str">
            <v>-</v>
          </cell>
          <cell r="I11" t="str">
            <v>Have you ever been enrolled in school?</v>
          </cell>
          <cell r="K11" t="str">
            <v>Ita bot pernah ba eskola?</v>
          </cell>
        </row>
        <row r="12">
          <cell r="A12" t="str">
            <v>HC1.02</v>
          </cell>
          <cell r="C12" t="str">
            <v>Question</v>
          </cell>
          <cell r="D12" t="str">
            <v>Read question</v>
          </cell>
          <cell r="E12" t="str">
            <v>Category - choose one</v>
          </cell>
          <cell r="F12" t="str">
            <v>Code</v>
          </cell>
          <cell r="G12" t="str">
            <v>-</v>
          </cell>
          <cell r="H12" t="str">
            <v>-</v>
          </cell>
          <cell r="I12" t="str">
            <v>What is the highest level of education you have completed?</v>
          </cell>
          <cell r="K12" t="str">
            <v>Nivel edukasaun ikus nebe ita bot hasai mak saida?</v>
          </cell>
        </row>
        <row r="13">
          <cell r="A13" t="str">
            <v>HC1.03</v>
          </cell>
          <cell r="C13" t="str">
            <v>Question</v>
          </cell>
          <cell r="D13" t="str">
            <v>Read question</v>
          </cell>
          <cell r="E13" t="str">
            <v>Numeric response</v>
          </cell>
          <cell r="F13" t="str">
            <v>X</v>
          </cell>
          <cell r="G13">
            <v>1</v>
          </cell>
          <cell r="H13">
            <v>6</v>
          </cell>
          <cell r="I13" t="str">
            <v>What is the highest class you have completed at primary school?</v>
          </cell>
          <cell r="K13" t="str">
            <v>Klasse eskola primária ikus nebe ita bot hasai mak saida?</v>
          </cell>
        </row>
        <row r="14">
          <cell r="A14" t="str">
            <v>HC1.04</v>
          </cell>
          <cell r="C14" t="str">
            <v>Question</v>
          </cell>
          <cell r="D14" t="str">
            <v>Read question</v>
          </cell>
          <cell r="E14" t="str">
            <v>Numeric response</v>
          </cell>
          <cell r="F14" t="str">
            <v>X</v>
          </cell>
          <cell r="G14">
            <v>1</v>
          </cell>
          <cell r="H14">
            <v>3</v>
          </cell>
          <cell r="I14" t="str">
            <v>What is the highest class you have completed at junior high school?</v>
          </cell>
          <cell r="K14" t="str">
            <v>Klasse eskola pre-sekundária ikus nebe ita bot hasai mak saida?</v>
          </cell>
        </row>
        <row r="15">
          <cell r="A15" t="str">
            <v>HC1.05</v>
          </cell>
          <cell r="C15" t="str">
            <v>Question</v>
          </cell>
          <cell r="D15" t="str">
            <v>Read question</v>
          </cell>
          <cell r="E15" t="str">
            <v>Numeric response</v>
          </cell>
          <cell r="F15" t="str">
            <v>X</v>
          </cell>
          <cell r="G15">
            <v>1</v>
          </cell>
          <cell r="H15">
            <v>3</v>
          </cell>
          <cell r="I15" t="str">
            <v>What is the highest class you have completed at senior high school?</v>
          </cell>
          <cell r="K15" t="str">
            <v>Klasse eskola sekundário ikus nebe ita bot hasai mak saida?</v>
          </cell>
        </row>
        <row r="16">
          <cell r="A16" t="str">
            <v>HC1.06</v>
          </cell>
          <cell r="C16" t="str">
            <v>Question</v>
          </cell>
          <cell r="D16" t="str">
            <v>Read question</v>
          </cell>
          <cell r="E16" t="str">
            <v>Category - choose all</v>
          </cell>
          <cell r="F16" t="str">
            <v>Code</v>
          </cell>
          <cell r="G16" t="str">
            <v>-</v>
          </cell>
          <cell r="H16" t="str">
            <v>-</v>
          </cell>
          <cell r="I16" t="str">
            <v>Have you completed any courses at an academy or institute?</v>
          </cell>
          <cell r="K16" t="str">
            <v>Ita bot kompleta ona kursu iha akademia ou institutu balun?</v>
          </cell>
        </row>
        <row r="17">
          <cell r="A17" t="str">
            <v>HC1.06x</v>
          </cell>
          <cell r="C17" t="str">
            <v>Question</v>
          </cell>
          <cell r="D17" t="str">
            <v>Read question</v>
          </cell>
          <cell r="E17" t="str">
            <v>Text response</v>
          </cell>
          <cell r="F17" t="str">
            <v>Text</v>
          </cell>
          <cell r="G17" t="str">
            <v>-</v>
          </cell>
          <cell r="H17" t="str">
            <v>-</v>
          </cell>
          <cell r="I17" t="str">
            <v>Specify other course</v>
          </cell>
          <cell r="K17" t="str">
            <v>Spesifika kursu seluk</v>
          </cell>
        </row>
        <row r="18">
          <cell r="A18" t="str">
            <v>MC9.01</v>
          </cell>
          <cell r="C18" t="str">
            <v>Question</v>
          </cell>
          <cell r="D18" t="str">
            <v>Read question</v>
          </cell>
          <cell r="E18" t="str">
            <v>Category - choose one</v>
          </cell>
          <cell r="F18" t="str">
            <v>Code</v>
          </cell>
          <cell r="G18" t="str">
            <v>-</v>
          </cell>
          <cell r="H18" t="str">
            <v>-</v>
          </cell>
          <cell r="I18" t="str">
            <v>Does any member of this household have a bank account?</v>
          </cell>
          <cell r="K18" t="str">
            <v>Iha ema balun iha ita nian uma-kain laran nebe mak iha kontaria banku?</v>
          </cell>
        </row>
        <row r="19">
          <cell r="A19" t="str">
            <v>HC2.16x</v>
          </cell>
          <cell r="C19" t="str">
            <v>Question</v>
          </cell>
          <cell r="D19" t="str">
            <v>Read question</v>
          </cell>
          <cell r="E19" t="str">
            <v>Category - choose one</v>
          </cell>
          <cell r="F19" t="str">
            <v>Code</v>
          </cell>
          <cell r="G19" t="str">
            <v>-</v>
          </cell>
          <cell r="H19" t="str">
            <v>-</v>
          </cell>
          <cell r="I19" t="str">
            <v>Specify time period</v>
          </cell>
          <cell r="K19" t="str">
            <v>Spesifika tempu</v>
          </cell>
        </row>
        <row r="20">
          <cell r="A20" t="str">
            <v>MC4.02</v>
          </cell>
          <cell r="C20" t="str">
            <v>Question</v>
          </cell>
          <cell r="D20" t="str">
            <v>Enumerator completes</v>
          </cell>
          <cell r="E20" t="str">
            <v>Numeric response</v>
          </cell>
          <cell r="F20" t="str">
            <v>XXXX</v>
          </cell>
          <cell r="G20" t="str">
            <v>-</v>
          </cell>
          <cell r="H20" t="str">
            <v>-</v>
          </cell>
          <cell r="I20" t="str">
            <v>Enter length 1 of land area in metres</v>
          </cell>
          <cell r="K20" t="str">
            <v>Hakerek rai nia naruk 1 iha metru</v>
          </cell>
        </row>
        <row r="21">
          <cell r="A21" t="str">
            <v>MC4.03</v>
          </cell>
          <cell r="C21" t="str">
            <v>Question</v>
          </cell>
          <cell r="D21" t="str">
            <v>Enumerator completes</v>
          </cell>
          <cell r="E21" t="str">
            <v>Numeric response</v>
          </cell>
          <cell r="F21" t="str">
            <v>XXXX</v>
          </cell>
          <cell r="G21" t="str">
            <v>-</v>
          </cell>
          <cell r="H21" t="str">
            <v>-</v>
          </cell>
          <cell r="I21" t="str">
            <v>Enter length 2 of land area in metres</v>
          </cell>
          <cell r="K21" t="str">
            <v>Hakerek rai nia naruk 1 iha metru</v>
          </cell>
        </row>
        <row r="22">
          <cell r="A22" t="str">
            <v>MC4.04</v>
          </cell>
          <cell r="C22" t="str">
            <v>Question</v>
          </cell>
          <cell r="D22" t="str">
            <v>Enumerator completes</v>
          </cell>
          <cell r="E22" t="str">
            <v>Numeric response</v>
          </cell>
          <cell r="F22" t="str">
            <v>XXXXX</v>
          </cell>
          <cell r="G22" t="str">
            <v>-</v>
          </cell>
          <cell r="H22" t="str">
            <v>-</v>
          </cell>
          <cell r="I22" t="str">
            <v>Enter area of land in square metres</v>
          </cell>
          <cell r="K22" t="str">
            <v>Hakerek rai nia luan iha metru kuadradu</v>
          </cell>
        </row>
        <row r="23">
          <cell r="A23" t="str">
            <v>MC4.05</v>
          </cell>
          <cell r="C23" t="str">
            <v>Question</v>
          </cell>
          <cell r="D23" t="str">
            <v>Enumerator completes</v>
          </cell>
          <cell r="E23" t="str">
            <v>Numeric response</v>
          </cell>
          <cell r="F23" t="str">
            <v>XXXX</v>
          </cell>
          <cell r="G23" t="str">
            <v>-</v>
          </cell>
          <cell r="H23" t="str">
            <v>-</v>
          </cell>
          <cell r="I23" t="str">
            <v>Enter area of land in hectares</v>
          </cell>
          <cell r="K23" t="str">
            <v>Hakerek rai nia luan iha hektar</v>
          </cell>
        </row>
        <row r="24">
          <cell r="A24" t="str">
            <v>MC5.21</v>
          </cell>
          <cell r="C24" t="str">
            <v>Question</v>
          </cell>
          <cell r="D24" t="str">
            <v>Read question</v>
          </cell>
          <cell r="E24" t="str">
            <v>Category - choose one</v>
          </cell>
          <cell r="F24" t="str">
            <v>Code</v>
          </cell>
          <cell r="G24" t="str">
            <v>-</v>
          </cell>
          <cell r="H24" t="str">
            <v>-</v>
          </cell>
          <cell r="I24" t="str">
            <v>Who can use this water source?</v>
          </cell>
          <cell r="K24" t="str">
            <v>Se'e deit mak bele uza be'e matan ne'e?</v>
          </cell>
        </row>
        <row r="25">
          <cell r="A25" t="str">
            <v>MC5.21x</v>
          </cell>
          <cell r="C25" t="str">
            <v>Question</v>
          </cell>
          <cell r="D25" t="str">
            <v>Enumerator completes</v>
          </cell>
          <cell r="E25" t="str">
            <v>Text response</v>
          </cell>
          <cell r="F25" t="str">
            <v>Text</v>
          </cell>
          <cell r="G25" t="str">
            <v>-</v>
          </cell>
          <cell r="H25" t="str">
            <v>-</v>
          </cell>
          <cell r="I25" t="str">
            <v>Specify who can use the water source</v>
          </cell>
          <cell r="K25" t="str">
            <v>Spesifika se mak bele uza be'e matan ne'e</v>
          </cell>
        </row>
        <row r="26">
          <cell r="A26" t="str">
            <v>MC10.10</v>
          </cell>
          <cell r="C26" t="str">
            <v>Question</v>
          </cell>
          <cell r="D26" t="str">
            <v>Read question</v>
          </cell>
          <cell r="E26" t="str">
            <v>Category - choose one</v>
          </cell>
          <cell r="F26" t="str">
            <v>Code</v>
          </cell>
          <cell r="I26" t="str">
            <v>When was the last time you went to the sub-district capital?</v>
          </cell>
          <cell r="K26" t="str">
            <v>Horbain hira mak tempu ikus liu ita ba kapital sub-distritu nian?</v>
          </cell>
        </row>
        <row r="27">
          <cell r="A27" t="str">
            <v>MC10.22</v>
          </cell>
          <cell r="C27" t="str">
            <v>Question</v>
          </cell>
          <cell r="D27" t="str">
            <v>Read question</v>
          </cell>
          <cell r="E27" t="str">
            <v>Category - choose one</v>
          </cell>
          <cell r="F27" t="str">
            <v>Code</v>
          </cell>
          <cell r="I27" t="str">
            <v>When was the last time you went to the district capital?</v>
          </cell>
          <cell r="K27" t="str">
            <v>Horbain hira mak tempu ikus liu ita ba kapital distritu nian?</v>
          </cell>
        </row>
        <row r="28">
          <cell r="A28" t="str">
            <v>MC10.32</v>
          </cell>
          <cell r="C28" t="str">
            <v>Question</v>
          </cell>
          <cell r="D28" t="str">
            <v>Read question</v>
          </cell>
          <cell r="E28" t="str">
            <v>Category - choose one</v>
          </cell>
          <cell r="F28" t="str">
            <v>Code</v>
          </cell>
          <cell r="I28" t="str">
            <v>When was the last time you went to Dili?</v>
          </cell>
          <cell r="K28" t="str">
            <v>Horbain hira mak tempu ikus liu ita ba Dili?</v>
          </cell>
        </row>
        <row r="29">
          <cell r="A29" t="str">
            <v>MC10.42</v>
          </cell>
          <cell r="C29" t="str">
            <v>Question</v>
          </cell>
          <cell r="D29" t="str">
            <v>Read question</v>
          </cell>
          <cell r="E29" t="str">
            <v>Category - choose one</v>
          </cell>
          <cell r="F29" t="str">
            <v>Code</v>
          </cell>
          <cell r="I29" t="str">
            <v>When was the last time you went in to Dili?</v>
          </cell>
          <cell r="K29" t="str">
            <v>Horbain hira mak tempu ikus liu ita ba Dili sentral?</v>
          </cell>
        </row>
        <row r="30">
          <cell r="A30" t="str">
            <v>MC10.11</v>
          </cell>
          <cell r="C30" t="str">
            <v>Question</v>
          </cell>
          <cell r="D30" t="str">
            <v>Enumerator completes</v>
          </cell>
          <cell r="E30" t="str">
            <v>Numeric response</v>
          </cell>
          <cell r="F30" t="str">
            <v>Date: year + month + day</v>
          </cell>
          <cell r="I30" t="str">
            <v>ENUMERATOR: Select date</v>
          </cell>
          <cell r="K30" t="str">
            <v>INTERVISTADOR: Hili data</v>
          </cell>
        </row>
        <row r="31">
          <cell r="A31" t="str">
            <v>MC10.23</v>
          </cell>
          <cell r="C31" t="str">
            <v>Question</v>
          </cell>
          <cell r="D31" t="str">
            <v>Enumerator completes</v>
          </cell>
          <cell r="E31" t="str">
            <v>Numeric response</v>
          </cell>
          <cell r="F31" t="str">
            <v>Date: year + month + day</v>
          </cell>
          <cell r="I31" t="str">
            <v>ENUMERATOR: Select date</v>
          </cell>
          <cell r="K31" t="str">
            <v>INTERVISTADOR: Hili data</v>
          </cell>
        </row>
        <row r="32">
          <cell r="A32" t="str">
            <v>MC10.33</v>
          </cell>
          <cell r="C32" t="str">
            <v>Question</v>
          </cell>
          <cell r="D32" t="str">
            <v>Enumerator completes</v>
          </cell>
          <cell r="E32" t="str">
            <v>Numeric response</v>
          </cell>
          <cell r="F32" t="str">
            <v>Date: year + month + day</v>
          </cell>
          <cell r="I32" t="str">
            <v>ENUMERATOR: Select date</v>
          </cell>
        </row>
        <row r="33">
          <cell r="A33" t="str">
            <v>MC10.43</v>
          </cell>
          <cell r="C33" t="str">
            <v>Question</v>
          </cell>
          <cell r="D33" t="str">
            <v>Enumerator completes</v>
          </cell>
          <cell r="E33" t="str">
            <v>Numeric response</v>
          </cell>
          <cell r="F33" t="str">
            <v>Date: year + month + day</v>
          </cell>
          <cell r="I33" t="str">
            <v>ENUMERATOR: Select date</v>
          </cell>
        </row>
        <row r="35">
          <cell r="A35" t="str">
            <v>MC10.12</v>
          </cell>
          <cell r="C35" t="str">
            <v>Question</v>
          </cell>
          <cell r="D35" t="str">
            <v>Enumerator completes</v>
          </cell>
          <cell r="E35" t="str">
            <v>Numeric response</v>
          </cell>
          <cell r="F35" t="str">
            <v>Date: year + month</v>
          </cell>
          <cell r="I35" t="str">
            <v>ENUMERATOR: Select date</v>
          </cell>
          <cell r="K35" t="str">
            <v>INTERVISTADOR: Hili data</v>
          </cell>
        </row>
        <row r="36">
          <cell r="A36" t="str">
            <v>MC10.24</v>
          </cell>
          <cell r="C36" t="str">
            <v>Question</v>
          </cell>
          <cell r="D36" t="str">
            <v>Enumerator completes</v>
          </cell>
          <cell r="E36" t="str">
            <v>Numeric response</v>
          </cell>
          <cell r="F36" t="str">
            <v>Date: year + month</v>
          </cell>
          <cell r="I36" t="str">
            <v>ENUMERATOR: Select date</v>
          </cell>
          <cell r="K36" t="str">
            <v>INTERVISTADOR: Hili data</v>
          </cell>
        </row>
        <row r="37">
          <cell r="A37" t="str">
            <v>MC10.34</v>
          </cell>
          <cell r="C37" t="str">
            <v>Question</v>
          </cell>
          <cell r="D37" t="str">
            <v>Enumerator completes</v>
          </cell>
          <cell r="E37" t="str">
            <v>Numeric response</v>
          </cell>
          <cell r="F37" t="str">
            <v>Date: year + month</v>
          </cell>
          <cell r="I37" t="str">
            <v>ENUMERATOR: Select date</v>
          </cell>
        </row>
        <row r="38">
          <cell r="A38" t="str">
            <v>MC10.44</v>
          </cell>
          <cell r="C38" t="str">
            <v>Question</v>
          </cell>
          <cell r="D38" t="str">
            <v>Enumerator completes</v>
          </cell>
          <cell r="E38" t="str">
            <v>Numeric response</v>
          </cell>
          <cell r="F38" t="str">
            <v>Date: year + month</v>
          </cell>
          <cell r="I38" t="str">
            <v>ENUMERATOR: Select date</v>
          </cell>
        </row>
        <row r="39">
          <cell r="A39" t="str">
            <v>MC10.13</v>
          </cell>
          <cell r="C39" t="str">
            <v>Question</v>
          </cell>
          <cell r="D39" t="str">
            <v>Read question</v>
          </cell>
          <cell r="E39" t="str">
            <v>Numeric response</v>
          </cell>
          <cell r="F39" t="str">
            <v>XX</v>
          </cell>
          <cell r="I39" t="str">
            <v>How many days ago?</v>
          </cell>
          <cell r="K39" t="str">
            <v>Loron liu ba hira?</v>
          </cell>
        </row>
        <row r="40">
          <cell r="A40" t="str">
            <v>MC10.25</v>
          </cell>
          <cell r="C40" t="str">
            <v>Question</v>
          </cell>
          <cell r="D40" t="str">
            <v>Read question</v>
          </cell>
          <cell r="E40" t="str">
            <v>Numeric response</v>
          </cell>
          <cell r="F40" t="str">
            <v>XX</v>
          </cell>
          <cell r="I40" t="str">
            <v>How many days ago?</v>
          </cell>
          <cell r="K40" t="str">
            <v>Loron liu ba hira?</v>
          </cell>
        </row>
        <row r="41">
          <cell r="A41" t="str">
            <v>MC10.35</v>
          </cell>
          <cell r="C41" t="str">
            <v>Question</v>
          </cell>
          <cell r="D41" t="str">
            <v>Read question</v>
          </cell>
          <cell r="E41" t="str">
            <v>Numeric response</v>
          </cell>
          <cell r="F41" t="str">
            <v>XX</v>
          </cell>
          <cell r="I41" t="str">
            <v>How many days ago?</v>
          </cell>
          <cell r="K41" t="str">
            <v>Loron liu ba hira?</v>
          </cell>
        </row>
        <row r="42">
          <cell r="A42" t="str">
            <v>MC10.45</v>
          </cell>
          <cell r="C42" t="str">
            <v>Question</v>
          </cell>
          <cell r="D42" t="str">
            <v>Read question</v>
          </cell>
          <cell r="E42" t="str">
            <v>Numeric response</v>
          </cell>
          <cell r="F42" t="str">
            <v>XX</v>
          </cell>
          <cell r="I42" t="str">
            <v>How many days ago?</v>
          </cell>
          <cell r="K42" t="str">
            <v>Loron liu ba hira?</v>
          </cell>
        </row>
        <row r="43">
          <cell r="A43" t="str">
            <v>MC10.14</v>
          </cell>
          <cell r="C43" t="str">
            <v>Question</v>
          </cell>
          <cell r="D43" t="str">
            <v>Read question</v>
          </cell>
          <cell r="E43" t="str">
            <v>Numeric response</v>
          </cell>
          <cell r="F43" t="str">
            <v>XX</v>
          </cell>
          <cell r="I43" t="str">
            <v>How many weeks ago?</v>
          </cell>
          <cell r="K43" t="str">
            <v>Semana liu ba hira?</v>
          </cell>
        </row>
        <row r="44">
          <cell r="A44" t="str">
            <v>MC10.26</v>
          </cell>
          <cell r="C44" t="str">
            <v>Question</v>
          </cell>
          <cell r="D44" t="str">
            <v>Read question</v>
          </cell>
          <cell r="E44" t="str">
            <v>Numeric response</v>
          </cell>
          <cell r="F44" t="str">
            <v>XX</v>
          </cell>
          <cell r="I44" t="str">
            <v>How many weeks ago?</v>
          </cell>
          <cell r="K44" t="str">
            <v>Semana liu ba hira?</v>
          </cell>
        </row>
        <row r="45">
          <cell r="A45" t="str">
            <v>MC10.36</v>
          </cell>
          <cell r="C45" t="str">
            <v>Question</v>
          </cell>
          <cell r="D45" t="str">
            <v>Read question</v>
          </cell>
          <cell r="E45" t="str">
            <v>Numeric response</v>
          </cell>
          <cell r="F45" t="str">
            <v>XX</v>
          </cell>
          <cell r="I45" t="str">
            <v>How many weeks ago?</v>
          </cell>
          <cell r="K45" t="str">
            <v>Semana liu ba hira?</v>
          </cell>
        </row>
        <row r="46">
          <cell r="A46" t="str">
            <v>MC10.46</v>
          </cell>
          <cell r="C46" t="str">
            <v>Question</v>
          </cell>
          <cell r="D46" t="str">
            <v>Read question</v>
          </cell>
          <cell r="E46" t="str">
            <v>Numeric response</v>
          </cell>
          <cell r="F46" t="str">
            <v>XX</v>
          </cell>
          <cell r="I46" t="str">
            <v>How many weeks ago?</v>
          </cell>
          <cell r="K46" t="str">
            <v>Semana liu ba hira?</v>
          </cell>
        </row>
        <row r="47">
          <cell r="A47" t="str">
            <v>MC10.15</v>
          </cell>
          <cell r="C47" t="str">
            <v>Question</v>
          </cell>
          <cell r="D47" t="str">
            <v>Read question</v>
          </cell>
          <cell r="E47" t="str">
            <v>Numeric response</v>
          </cell>
          <cell r="F47" t="str">
            <v>XX</v>
          </cell>
          <cell r="I47" t="str">
            <v>How many months ago?</v>
          </cell>
          <cell r="K47" t="str">
            <v>Fulan liu ba hira?</v>
          </cell>
        </row>
        <row r="48">
          <cell r="A48" t="str">
            <v>MC10.26</v>
          </cell>
          <cell r="C48" t="str">
            <v>Question</v>
          </cell>
          <cell r="D48" t="str">
            <v>Read question</v>
          </cell>
          <cell r="E48" t="str">
            <v>Numeric response</v>
          </cell>
          <cell r="F48" t="str">
            <v>XX</v>
          </cell>
          <cell r="I48" t="str">
            <v>How many months ago?</v>
          </cell>
          <cell r="K48" t="str">
            <v>Fulan liu ba hira?</v>
          </cell>
        </row>
        <row r="49">
          <cell r="A49" t="str">
            <v>MC10.36</v>
          </cell>
          <cell r="C49" t="str">
            <v>Question</v>
          </cell>
          <cell r="D49" t="str">
            <v>Read question</v>
          </cell>
          <cell r="E49" t="str">
            <v>Numeric response</v>
          </cell>
          <cell r="F49" t="str">
            <v>XX</v>
          </cell>
          <cell r="I49" t="str">
            <v>How many months ago?</v>
          </cell>
          <cell r="K49" t="str">
            <v>Fulan liu ba hira?</v>
          </cell>
        </row>
        <row r="50">
          <cell r="A50" t="str">
            <v>MC10.46</v>
          </cell>
          <cell r="C50" t="str">
            <v>Question</v>
          </cell>
          <cell r="D50" t="str">
            <v>Read question</v>
          </cell>
          <cell r="E50" t="str">
            <v>Numeric response</v>
          </cell>
          <cell r="F50" t="str">
            <v>XX</v>
          </cell>
          <cell r="I50" t="str">
            <v>How many months ago?</v>
          </cell>
          <cell r="K50" t="str">
            <v>Fulan liu ba hira?</v>
          </cell>
        </row>
        <row r="51">
          <cell r="A51" t="str">
            <v>MC10.16</v>
          </cell>
          <cell r="C51" t="str">
            <v>Question</v>
          </cell>
          <cell r="D51" t="str">
            <v>Read question</v>
          </cell>
          <cell r="E51" t="str">
            <v>Numeric response</v>
          </cell>
          <cell r="F51" t="str">
            <v>XX</v>
          </cell>
          <cell r="I51" t="str">
            <v>How many years ago?</v>
          </cell>
          <cell r="K51" t="str">
            <v>Tinan liu ba hira?</v>
          </cell>
        </row>
        <row r="52">
          <cell r="A52" t="str">
            <v>MC10.26</v>
          </cell>
          <cell r="C52" t="str">
            <v>Question</v>
          </cell>
          <cell r="D52" t="str">
            <v>Read question</v>
          </cell>
          <cell r="E52" t="str">
            <v>Numeric response</v>
          </cell>
          <cell r="F52" t="str">
            <v>XX</v>
          </cell>
          <cell r="I52" t="str">
            <v>How many years ago?</v>
          </cell>
          <cell r="K52" t="str">
            <v>Tinan liu ba hira?</v>
          </cell>
        </row>
        <row r="53">
          <cell r="A53" t="str">
            <v>MC10.36</v>
          </cell>
          <cell r="C53" t="str">
            <v>Question</v>
          </cell>
          <cell r="D53" t="str">
            <v>Read question</v>
          </cell>
          <cell r="E53" t="str">
            <v>Numeric response</v>
          </cell>
          <cell r="F53" t="str">
            <v>XX</v>
          </cell>
          <cell r="I53" t="str">
            <v>How many years ago?</v>
          </cell>
          <cell r="K53" t="str">
            <v>Tinan liu ba hira?</v>
          </cell>
        </row>
        <row r="54">
          <cell r="A54" t="str">
            <v>MC10.46</v>
          </cell>
          <cell r="C54" t="str">
            <v>Question</v>
          </cell>
          <cell r="D54" t="str">
            <v>Read question</v>
          </cell>
          <cell r="E54" t="str">
            <v>Numeric response</v>
          </cell>
          <cell r="F54" t="str">
            <v>XX</v>
          </cell>
          <cell r="I54" t="str">
            <v>How many years ago?</v>
          </cell>
          <cell r="K54" t="str">
            <v>Tinan liu ba hira?</v>
          </cell>
        </row>
        <row r="55">
          <cell r="A55" t="str">
            <v>MC10.17</v>
          </cell>
          <cell r="C55" t="str">
            <v>Question</v>
          </cell>
          <cell r="D55" t="str">
            <v>Read question</v>
          </cell>
          <cell r="E55" t="str">
            <v>Numeric response</v>
          </cell>
          <cell r="F55" t="str">
            <v>Time: minutes + hours</v>
          </cell>
          <cell r="I55" t="str">
            <v>This last time you went to the sub-district capital, how long did the journey take, from the time you left your house to the time you arrived there?</v>
          </cell>
          <cell r="K55" t="str">
            <v>Presiza tempu hira ba kapital sub-distritu nian ida ne'e, husik ita nia uma to'o kapital ne'e?</v>
          </cell>
        </row>
        <row r="56">
          <cell r="A56" t="str">
            <v>MC10.27</v>
          </cell>
          <cell r="C56" t="str">
            <v>Question</v>
          </cell>
          <cell r="D56" t="str">
            <v>Read question</v>
          </cell>
          <cell r="E56" t="str">
            <v>Numeric response</v>
          </cell>
          <cell r="F56" t="str">
            <v>Time: minutes + hours</v>
          </cell>
          <cell r="I56" t="str">
            <v>This last time you went to the district capital, how long did the journey take, from the time you left your house to the time you arrived there?</v>
          </cell>
          <cell r="K56" t="str">
            <v>Presiza tempu hira ba kapital distritu nian ida ne'e, husik ita nia uma to'o kapital ne'e?</v>
          </cell>
        </row>
        <row r="57">
          <cell r="A57" t="str">
            <v>MC10.37</v>
          </cell>
          <cell r="C57" t="str">
            <v>Question</v>
          </cell>
          <cell r="D57" t="str">
            <v>Read question</v>
          </cell>
          <cell r="E57" t="str">
            <v>Numeric response</v>
          </cell>
          <cell r="F57" t="str">
            <v>Time: minutes + hours</v>
          </cell>
          <cell r="I57" t="str">
            <v>This last time you went to Dili, how long did the journey take, from the time you left your house to the time you arrived there?</v>
          </cell>
          <cell r="K57" t="str">
            <v>Presiza tempu hira ba Dili, husik ita nia uma to'o Dili?</v>
          </cell>
        </row>
        <row r="58">
          <cell r="A58" t="str">
            <v>MC10.47</v>
          </cell>
          <cell r="C58" t="str">
            <v>Question</v>
          </cell>
          <cell r="D58" t="str">
            <v>Read question</v>
          </cell>
          <cell r="E58" t="str">
            <v>Numeric response</v>
          </cell>
          <cell r="F58" t="str">
            <v>Time: minutes + hours</v>
          </cell>
          <cell r="I58" t="str">
            <v>This last time you went to Dili central, how long did the journey take, from the time you left your house to the time you arrived there?</v>
          </cell>
          <cell r="K58" t="str">
            <v>Presiza tempu hira ba Dili sentral, husik ita nia uma to'o Dili sentral?</v>
          </cell>
        </row>
        <row r="59">
          <cell r="A59" t="str">
            <v>MC10.18</v>
          </cell>
          <cell r="C59" t="str">
            <v>Question</v>
          </cell>
          <cell r="D59" t="str">
            <v>Read question</v>
          </cell>
          <cell r="E59" t="str">
            <v>Category - choose one</v>
          </cell>
          <cell r="F59" t="str">
            <v>Code</v>
          </cell>
          <cell r="I59" t="str">
            <v>This last time you went to the sub-district capital, how did you travel there?</v>
          </cell>
          <cell r="K59" t="str">
            <v>Uza meius saida atu ba kapital sub-distritu nian?</v>
          </cell>
        </row>
        <row r="60">
          <cell r="A60" t="str">
            <v>MC10.28</v>
          </cell>
          <cell r="C60" t="str">
            <v>Question</v>
          </cell>
          <cell r="D60" t="str">
            <v>Read question</v>
          </cell>
          <cell r="E60" t="str">
            <v>Category - choose one</v>
          </cell>
          <cell r="F60" t="str">
            <v>Code</v>
          </cell>
          <cell r="I60" t="str">
            <v>This last time you went to the district capital, how did you travel there?</v>
          </cell>
          <cell r="K60" t="str">
            <v>Uza meius saida atu ba kapital distritu nian?</v>
          </cell>
        </row>
        <row r="61">
          <cell r="A61" t="str">
            <v>MC10.38</v>
          </cell>
          <cell r="C61" t="str">
            <v>Question</v>
          </cell>
          <cell r="D61" t="str">
            <v>Read question</v>
          </cell>
          <cell r="E61" t="str">
            <v>Category - choose one</v>
          </cell>
          <cell r="F61" t="str">
            <v>Code</v>
          </cell>
          <cell r="I61" t="str">
            <v>This last time you went to Dili, how did you travel there?</v>
          </cell>
          <cell r="K61" t="str">
            <v>Uza meius saida atu ba Dili?</v>
          </cell>
        </row>
        <row r="62">
          <cell r="A62" t="str">
            <v>MC10.48</v>
          </cell>
          <cell r="C62" t="str">
            <v>Question</v>
          </cell>
          <cell r="D62" t="str">
            <v>Read question</v>
          </cell>
          <cell r="E62" t="str">
            <v>Category - choose one</v>
          </cell>
          <cell r="F62" t="str">
            <v>Code</v>
          </cell>
          <cell r="I62" t="str">
            <v>This last time you went to Dili central, how did you travel there?</v>
          </cell>
          <cell r="K62" t="str">
            <v>Uza meius saida atu ba Dili sentral nian?</v>
          </cell>
        </row>
        <row r="63">
          <cell r="A63" t="str">
            <v>MC10.18x</v>
          </cell>
          <cell r="C63" t="str">
            <v>Question</v>
          </cell>
          <cell r="D63" t="str">
            <v>Enumerator completes</v>
          </cell>
          <cell r="E63" t="str">
            <v>Text response</v>
          </cell>
          <cell r="F63" t="str">
            <v>Text</v>
          </cell>
          <cell r="G63" t="str">
            <v>-</v>
          </cell>
          <cell r="H63" t="str">
            <v>-</v>
          </cell>
          <cell r="I63" t="str">
            <v>Specify other mode of transport</v>
          </cell>
          <cell r="K63" t="str">
            <v>Spesifika transporte seluk</v>
          </cell>
        </row>
        <row r="64">
          <cell r="A64" t="str">
            <v>MC10.28x</v>
          </cell>
          <cell r="C64" t="str">
            <v>Question</v>
          </cell>
          <cell r="D64" t="str">
            <v>Enumerator completes</v>
          </cell>
          <cell r="E64" t="str">
            <v>Text response</v>
          </cell>
          <cell r="F64" t="str">
            <v>Text</v>
          </cell>
          <cell r="G64" t="str">
            <v>-</v>
          </cell>
          <cell r="H64" t="str">
            <v>-</v>
          </cell>
          <cell r="I64" t="str">
            <v>Specify other mode of transport</v>
          </cell>
          <cell r="K64" t="str">
            <v>Spesifika transporte seluk</v>
          </cell>
        </row>
        <row r="65">
          <cell r="A65" t="str">
            <v>MC10.38x</v>
          </cell>
          <cell r="C65" t="str">
            <v>Question</v>
          </cell>
          <cell r="D65" t="str">
            <v>Enumerator completes</v>
          </cell>
          <cell r="E65" t="str">
            <v>Text response</v>
          </cell>
          <cell r="F65" t="str">
            <v>Text</v>
          </cell>
          <cell r="G65" t="str">
            <v>-</v>
          </cell>
          <cell r="H65" t="str">
            <v>-</v>
          </cell>
          <cell r="I65" t="str">
            <v>Specify other mode of transport</v>
          </cell>
          <cell r="K65" t="str">
            <v>Spesifika transporte seluk</v>
          </cell>
        </row>
        <row r="66">
          <cell r="A66" t="str">
            <v>MC10.48x</v>
          </cell>
          <cell r="C66" t="str">
            <v>Question</v>
          </cell>
          <cell r="D66" t="str">
            <v>Enumerator completes</v>
          </cell>
          <cell r="E66" t="str">
            <v>Text response</v>
          </cell>
          <cell r="F66" t="str">
            <v>Text</v>
          </cell>
          <cell r="G66" t="str">
            <v>-</v>
          </cell>
          <cell r="H66" t="str">
            <v>-</v>
          </cell>
          <cell r="I66" t="str">
            <v>Specify other mode of transport</v>
          </cell>
          <cell r="K66" t="str">
            <v>Spesifika meius seluk</v>
          </cell>
        </row>
        <row r="67">
          <cell r="A67" t="str">
            <v>MC10.19</v>
          </cell>
          <cell r="C67" t="str">
            <v>Question</v>
          </cell>
          <cell r="D67" t="str">
            <v>Read question</v>
          </cell>
          <cell r="E67" t="str">
            <v>Numeric response</v>
          </cell>
          <cell r="F67" t="str">
            <v>XX.XX</v>
          </cell>
          <cell r="I67" t="str">
            <v>In total, how much did you pay for the journey from home to the sub-district capital?</v>
          </cell>
          <cell r="K67" t="str">
            <v>Hamutuk, husi ita nia fatin ba to'o iha kapital subdistritu ne'e, ita selu hira?</v>
          </cell>
        </row>
        <row r="68">
          <cell r="A68" t="str">
            <v>MC10.29</v>
          </cell>
          <cell r="C68" t="str">
            <v>Question</v>
          </cell>
          <cell r="D68" t="str">
            <v>Read question</v>
          </cell>
          <cell r="E68" t="str">
            <v>Numeric response</v>
          </cell>
          <cell r="F68" t="str">
            <v>XX.XX</v>
          </cell>
          <cell r="I68" t="str">
            <v>In total, how much did you pay for the journey from home to the district capital?</v>
          </cell>
          <cell r="K68" t="str">
            <v>Hamutuk, husi ita nia fatin ba to'o iha kapital distritu ne'e, ita selu hira?</v>
          </cell>
        </row>
        <row r="69">
          <cell r="A69" t="str">
            <v>MC10.39</v>
          </cell>
          <cell r="C69" t="str">
            <v>Question</v>
          </cell>
          <cell r="D69" t="str">
            <v>Read question</v>
          </cell>
          <cell r="E69" t="str">
            <v>Numeric response</v>
          </cell>
          <cell r="F69" t="str">
            <v>XX.XX</v>
          </cell>
          <cell r="I69" t="str">
            <v>In total, how much did you pay for the journey from home to Dili?</v>
          </cell>
          <cell r="K69" t="str">
            <v>Hamutuk, husi ita nia fatin ba to'o iha Dili ne'e, ita selu hira?</v>
          </cell>
        </row>
        <row r="70">
          <cell r="A70" t="str">
            <v>MC10.49</v>
          </cell>
          <cell r="C70" t="str">
            <v>Question</v>
          </cell>
          <cell r="D70" t="str">
            <v>Read question</v>
          </cell>
          <cell r="E70" t="str">
            <v>Numeric response</v>
          </cell>
          <cell r="F70" t="str">
            <v>XX.XX</v>
          </cell>
          <cell r="I70" t="str">
            <v>In total, how much did you pay for the journey from home to Dili central?</v>
          </cell>
          <cell r="K70" t="str">
            <v>Hamutuk, husi ita nia fatin ba to'o iha Dili ne'e, ita selu hira?</v>
          </cell>
        </row>
        <row r="71">
          <cell r="A71" t="str">
            <v>H9.54</v>
          </cell>
          <cell r="C71" t="str">
            <v>Question</v>
          </cell>
          <cell r="D71" t="str">
            <v>Read question</v>
          </cell>
          <cell r="E71" t="str">
            <v>Category - choose one</v>
          </cell>
          <cell r="F71" t="str">
            <v>Code</v>
          </cell>
          <cell r="I71" t="str">
            <v>Do you pay to use {transport}?</v>
          </cell>
          <cell r="K71" t="str">
            <v>Ita selu atu sae {transporte}?</v>
          </cell>
        </row>
        <row r="72">
          <cell r="A72" t="str">
            <v>H9.8</v>
          </cell>
          <cell r="C72" t="str">
            <v>Question</v>
          </cell>
          <cell r="D72" t="str">
            <v>Read question</v>
          </cell>
          <cell r="E72" t="str">
            <v>Category - choose one</v>
          </cell>
          <cell r="F72" t="str">
            <v>Code</v>
          </cell>
          <cell r="I72" t="str">
            <v>Do you pay to use {transport}?</v>
          </cell>
          <cell r="K72" t="str">
            <v>Ita selu atu sae {transporte}?</v>
          </cell>
        </row>
        <row r="73">
          <cell r="A73" t="str">
            <v>H9.40</v>
          </cell>
          <cell r="C73" t="str">
            <v>Question</v>
          </cell>
          <cell r="D73" t="str">
            <v>Read question</v>
          </cell>
          <cell r="E73" t="str">
            <v>Category - choose one</v>
          </cell>
          <cell r="F73" t="str">
            <v>Code</v>
          </cell>
          <cell r="I73" t="str">
            <v>Does {current child name} attend the same school as {previous child name}?</v>
          </cell>
          <cell r="K73" t="str">
            <v>{Naran} ho {naran oan primeiru nia} eskola iha fatin ida deit ka la'e?</v>
          </cell>
        </row>
        <row r="74">
          <cell r="A74" t="str">
            <v>H9.4</v>
          </cell>
          <cell r="C74" t="str">
            <v>Question</v>
          </cell>
          <cell r="D74" t="str">
            <v>Read question</v>
          </cell>
          <cell r="E74" t="str">
            <v>Category - choose one</v>
          </cell>
          <cell r="F74" t="str">
            <v>Code</v>
          </cell>
          <cell r="I74" t="str">
            <v>Does {name} attend a community school, a state school or a private school?</v>
          </cell>
          <cell r="K74" t="str">
            <v>Sei quando (naran) ba eskola, nia presiza tempu hira atu to'o iha eskola estadu nebe besik liu bainhira ba ho motor?</v>
          </cell>
        </row>
        <row r="75">
          <cell r="A75" t="str">
            <v>H9.50</v>
          </cell>
          <cell r="C75" t="str">
            <v>Question</v>
          </cell>
          <cell r="D75" t="str">
            <v>Read question</v>
          </cell>
          <cell r="E75" t="str">
            <v>Category - choose one</v>
          </cell>
          <cell r="F75" t="str">
            <v>Code</v>
          </cell>
          <cell r="I75" t="str">
            <v>Does {name} attend a community school, a state school or a private school?</v>
          </cell>
          <cell r="K75" t="str">
            <v>Sei quando (naran) ba eskola, nia presiza tempu hira atu to'o iha eskola estadu nebe besik liu bainhira ba ho motor?</v>
          </cell>
        </row>
        <row r="76">
          <cell r="A76" t="str">
            <v>H9.59</v>
          </cell>
          <cell r="C76" t="str">
            <v>Question</v>
          </cell>
          <cell r="D76" t="str">
            <v>Read question</v>
          </cell>
          <cell r="E76" t="str">
            <v>Category - choose one</v>
          </cell>
          <cell r="F76" t="str">
            <v>XX</v>
          </cell>
          <cell r="I76" t="str">
            <v>For how many days did {name} miss school because they could not reach the school?</v>
          </cell>
          <cell r="K76" t="str">
            <v>Durante loron hira mak {naran} la bele tama ba eskola?</v>
          </cell>
        </row>
        <row r="77">
          <cell r="A77" t="str">
            <v>H9.13</v>
          </cell>
          <cell r="C77" t="str">
            <v>Question</v>
          </cell>
          <cell r="D77" t="str">
            <v>Read question</v>
          </cell>
          <cell r="E77" t="str">
            <v>Category - choose one</v>
          </cell>
          <cell r="F77" t="str">
            <v>XX</v>
          </cell>
          <cell r="I77" t="str">
            <v>For how many days did {name} miss school because they could not reach the school?</v>
          </cell>
          <cell r="K77" t="str">
            <v>Durante loron hira mak {naran} la bele tama ba eskola?</v>
          </cell>
        </row>
        <row r="78">
          <cell r="A78" t="str">
            <v>H9.53</v>
          </cell>
          <cell r="C78" t="str">
            <v>Question</v>
          </cell>
          <cell r="D78" t="str">
            <v>Read question</v>
          </cell>
          <cell r="E78" t="str">
            <v>Table - Yes/No; Duration: minutes + hours</v>
          </cell>
          <cell r="F78" t="str">
            <v>Time: minutes + hours</v>
          </cell>
          <cell r="I78" t="str">
            <v>How does {name} travel to school?</v>
          </cell>
          <cell r="K78" t="str">
            <v>Nia (naran) ba eskola hanusa?</v>
          </cell>
        </row>
        <row r="79">
          <cell r="A79" t="str">
            <v>H9.7</v>
          </cell>
          <cell r="C79" t="str">
            <v>Question</v>
          </cell>
          <cell r="D79" t="str">
            <v>Read question</v>
          </cell>
          <cell r="E79" t="str">
            <v>Table - Yes/No; Duration: minutes + hours</v>
          </cell>
          <cell r="F79" t="str">
            <v>Time: minutes + hours</v>
          </cell>
          <cell r="I79" t="str">
            <v>How does {name} travel to school?</v>
          </cell>
          <cell r="K79" t="str">
            <v>Nia (naran) ba eskola hanusa?</v>
          </cell>
        </row>
        <row r="80">
          <cell r="A80" t="str">
            <v>H9.22</v>
          </cell>
          <cell r="C80" t="str">
            <v>Question</v>
          </cell>
          <cell r="D80" t="str">
            <v>Read question</v>
          </cell>
          <cell r="E80" t="str">
            <v>Category - choose one</v>
          </cell>
          <cell r="F80" t="str">
            <v>Code</v>
          </cell>
          <cell r="I80" t="str">
            <v xml:space="preserve">How is the quality of education / facilities better at the current school? </v>
          </cell>
          <cell r="K80" t="str">
            <v>Fasilidade ka kualidade edukasaun diak liu oinsa iha eskola ida agora ne'e?</v>
          </cell>
        </row>
        <row r="81">
          <cell r="A81" t="str">
            <v>H9.52</v>
          </cell>
          <cell r="C81" t="str">
            <v>Question</v>
          </cell>
          <cell r="D81" t="str">
            <v>Read question</v>
          </cell>
          <cell r="E81" t="str">
            <v>Numeric response</v>
          </cell>
          <cell r="F81" t="str">
            <v>Time: minutes + hours</v>
          </cell>
          <cell r="I81" t="str">
            <v>How long (total time) does it take to travel to school?</v>
          </cell>
          <cell r="K81" t="str">
            <v>Presiza tempu hira (tempu total) atu ba eskola?</v>
          </cell>
        </row>
        <row r="82">
          <cell r="A82" t="str">
            <v>H9.6</v>
          </cell>
          <cell r="C82" t="str">
            <v>Question</v>
          </cell>
          <cell r="D82" t="str">
            <v>Read question</v>
          </cell>
          <cell r="E82" t="str">
            <v>Numeric response</v>
          </cell>
          <cell r="F82" t="str">
            <v>Time: minutes + hours</v>
          </cell>
          <cell r="I82" t="str">
            <v>How long (total time) does it take to travel to school?</v>
          </cell>
          <cell r="K82" t="str">
            <v>Presiza tempu hira (tempu total) atu ba eskola?</v>
          </cell>
        </row>
        <row r="83">
          <cell r="A83" t="str">
            <v>H9.10</v>
          </cell>
          <cell r="C83" t="str">
            <v>Question</v>
          </cell>
          <cell r="D83" t="str">
            <v>Read question</v>
          </cell>
          <cell r="E83" t="str">
            <v>Numeric response</v>
          </cell>
          <cell r="F83" t="str">
            <v>XXXX</v>
          </cell>
          <cell r="I83" t="str">
            <v>How many students are in {name}'s class at school?</v>
          </cell>
          <cell r="K83" t="str">
            <v>Iha estudante hira iha (naran) nian turma iha eskola ne'e?</v>
          </cell>
        </row>
        <row r="84">
          <cell r="A84" t="str">
            <v>H9.41</v>
          </cell>
          <cell r="C84" t="str">
            <v>Question</v>
          </cell>
          <cell r="D84" t="str">
            <v>Read question</v>
          </cell>
          <cell r="E84" t="str">
            <v>Numeric response</v>
          </cell>
          <cell r="F84" t="str">
            <v>XXXX</v>
          </cell>
          <cell r="I84" t="str">
            <v>How many students are in {name}'s class at school?</v>
          </cell>
          <cell r="K84" t="str">
            <v>Iha estudante hira iha (naran) nian turma iha eskola ne'e?</v>
          </cell>
        </row>
        <row r="85">
          <cell r="A85" t="str">
            <v>H9.56</v>
          </cell>
          <cell r="C85" t="str">
            <v>Question</v>
          </cell>
          <cell r="D85" t="str">
            <v>Read question</v>
          </cell>
          <cell r="E85" t="str">
            <v>Numeric response</v>
          </cell>
          <cell r="F85" t="str">
            <v>XXXX</v>
          </cell>
          <cell r="I85" t="str">
            <v>How many students are in {name}'s class at school?</v>
          </cell>
          <cell r="K85" t="str">
            <v>Iha estudante hira iha (naran) nian turma iha eskola ne'e?</v>
          </cell>
        </row>
        <row r="86">
          <cell r="A86" t="str">
            <v>H9.11</v>
          </cell>
          <cell r="C86" t="str">
            <v>Question</v>
          </cell>
          <cell r="D86" t="str">
            <v>Read question</v>
          </cell>
          <cell r="E86" t="str">
            <v>Numeric response</v>
          </cell>
          <cell r="F86" t="str">
            <v>XXX</v>
          </cell>
          <cell r="I86" t="str">
            <v>How many teachers are there at {name}'s school?</v>
          </cell>
          <cell r="K86" t="str">
            <v>Iha mestri nain hira iha (naran) nian eskola?</v>
          </cell>
        </row>
        <row r="87">
          <cell r="A87" t="str">
            <v>H9.57</v>
          </cell>
          <cell r="C87" t="str">
            <v>Question</v>
          </cell>
          <cell r="D87" t="str">
            <v>Read question</v>
          </cell>
          <cell r="E87" t="str">
            <v>Numeric response</v>
          </cell>
          <cell r="F87" t="str">
            <v>XXX</v>
          </cell>
          <cell r="I87" t="str">
            <v>How many teachers are there at {name}'s school?</v>
          </cell>
          <cell r="K87" t="str">
            <v>Iha mestri nain hira iha (naran) nian eskola?</v>
          </cell>
        </row>
        <row r="88">
          <cell r="A88" t="str">
            <v>H9.32</v>
          </cell>
          <cell r="C88" t="str">
            <v>Question</v>
          </cell>
          <cell r="D88" t="str">
            <v>Read question</v>
          </cell>
          <cell r="E88" t="str">
            <v>Category - choose one</v>
          </cell>
          <cell r="F88" t="str">
            <v>Code</v>
          </cell>
          <cell r="I88" t="str">
            <v>How unhappy are {name}'s parents that {name} is not enrolled in school?</v>
          </cell>
          <cell r="K88" t="str">
            <v>{Naran} nian inan-aman sente oin sa {naran} la daftar / rejistu / matrikula eskola?</v>
          </cell>
        </row>
        <row r="89">
          <cell r="A89" t="str">
            <v>H9.3a</v>
          </cell>
          <cell r="C89" t="str">
            <v>Question</v>
          </cell>
          <cell r="D89" t="str">
            <v>Read question</v>
          </cell>
          <cell r="E89" t="str">
            <v>Category - choose one</v>
          </cell>
          <cell r="F89" t="str">
            <v>Code</v>
          </cell>
          <cell r="I89" t="str">
            <v>How unhappy are {name}'s parents that {name} is not enrolled in school?</v>
          </cell>
          <cell r="K89" t="str">
            <v>{Naran} nian inan-aman sente oin sa {naran} la daftar / rejistu / matrikula eskola?</v>
          </cell>
        </row>
        <row r="90">
          <cell r="A90" t="str">
            <v>H9.19</v>
          </cell>
          <cell r="C90" t="str">
            <v>Question</v>
          </cell>
          <cell r="D90" t="str">
            <v>Read question</v>
          </cell>
          <cell r="E90" t="str">
            <v>Numeric response</v>
          </cell>
          <cell r="F90" t="str">
            <v>Time: minutes + hours</v>
          </cell>
          <cell r="I90" t="str">
            <v>If {name} were to go to a state school, how long would it take to get to the nearest state school if they travelled by motorbike?</v>
          </cell>
          <cell r="K90" t="str">
            <v>Sei (naran) ba eskola karik, sei han tempu hira atu sae motor husi ita nia fatin ba eskola publiku nebe besik liu husi ne'e?</v>
          </cell>
        </row>
        <row r="91">
          <cell r="A91" t="str">
            <v>H9.18</v>
          </cell>
          <cell r="C91" t="str">
            <v>Question</v>
          </cell>
          <cell r="D91" t="str">
            <v>Read question</v>
          </cell>
          <cell r="E91" t="str">
            <v>Numeric response</v>
          </cell>
          <cell r="F91" t="str">
            <v>Time: minutes + hours</v>
          </cell>
          <cell r="I91" t="str">
            <v>If {name} were to go to a state school, how long would it take to get to the nearest state school if they walked?</v>
          </cell>
          <cell r="K91" t="str">
            <v>Sei (naran) ba eskola karik, sei han tempu hira atu lao husi ita nia fatin ba eskola publiku nebe besik liu husi ne'e?</v>
          </cell>
        </row>
        <row r="92">
          <cell r="A92" t="str">
            <v>H9.34</v>
          </cell>
          <cell r="C92" t="str">
            <v>Question</v>
          </cell>
          <cell r="D92" t="str">
            <v>Read question</v>
          </cell>
          <cell r="E92" t="str">
            <v>Numeric response</v>
          </cell>
          <cell r="F92" t="str">
            <v>Time: minutes + hours</v>
          </cell>
          <cell r="I92" t="str">
            <v>If {name} were to go to school, how long would it take to get to the nearest state school if they travelled by motorbike?</v>
          </cell>
          <cell r="K92" t="str">
            <v>Sei quando (naran) ba eskola, nia presiza tempu hira atu to'o iha eskola estadu nebe besik liu bainhira ba ho motor?</v>
          </cell>
        </row>
        <row r="93">
          <cell r="A93" t="str">
            <v>H9.3c</v>
          </cell>
          <cell r="C93" t="str">
            <v>Question</v>
          </cell>
          <cell r="D93" t="str">
            <v>Read question</v>
          </cell>
          <cell r="E93" t="str">
            <v>Numeric response</v>
          </cell>
          <cell r="F93" t="str">
            <v>Time: minutes + hours</v>
          </cell>
          <cell r="I93" t="str">
            <v>If {name} were to go to school, how long would it take to get to the nearest state school if they travelled by motorbike?</v>
          </cell>
          <cell r="K93" t="str">
            <v>Sei quando (naran) ba eskola, nia presiza tempu hira atu to'o iha eskola estadu nebe besik liu bainhira ba ho motor?</v>
          </cell>
        </row>
        <row r="94">
          <cell r="A94" t="str">
            <v>H9.33</v>
          </cell>
          <cell r="C94" t="str">
            <v>Question</v>
          </cell>
          <cell r="D94" t="str">
            <v>Read question</v>
          </cell>
          <cell r="E94" t="str">
            <v>Numeric response</v>
          </cell>
          <cell r="F94" t="str">
            <v>Time: minutes + hours</v>
          </cell>
          <cell r="I94" t="str">
            <v>If {name} were to go to school, how long would it take to get to the nearest state school if they walked?</v>
          </cell>
          <cell r="K94" t="str">
            <v>Sei (naran) ba eskola karik, sei han tempu hira atu lao husi ita nia fatin ba eskola publiku nebe besik liu husi ne'e?</v>
          </cell>
        </row>
        <row r="95">
          <cell r="A95" t="str">
            <v>H9.3b</v>
          </cell>
          <cell r="C95" t="str">
            <v>Question</v>
          </cell>
          <cell r="D95" t="str">
            <v>Read question</v>
          </cell>
          <cell r="E95" t="str">
            <v>Numeric response</v>
          </cell>
          <cell r="F95" t="str">
            <v>Time: minutes + hours</v>
          </cell>
          <cell r="I95" t="str">
            <v>If {name} were to go to school, how long would it take to get to the nearest state school if they walked?</v>
          </cell>
          <cell r="K95" t="str">
            <v>Sei (naran) ba eskola karik, sei han tempu hira atu lao husi ita nia fatin ba eskola publiku nebe besik liu husi ne'e?</v>
          </cell>
        </row>
        <row r="96">
          <cell r="A96" t="str">
            <v>H9.17</v>
          </cell>
          <cell r="C96" t="str">
            <v>Question</v>
          </cell>
          <cell r="D96" t="str">
            <v>Read question</v>
          </cell>
          <cell r="E96" t="str">
            <v>Category - choose one</v>
          </cell>
          <cell r="F96" t="str">
            <v>Code</v>
          </cell>
          <cell r="I96" t="str">
            <v>In the last 6 months, did {name} have to miss school because there was not enough money for school fees or uniforms?</v>
          </cell>
          <cell r="K96" t="str">
            <v>Iha fulan 6 liu ba, (naran) la bele ba eskola tamba osan la to'o atu selu osan eskola ou farda?</v>
          </cell>
        </row>
        <row r="97">
          <cell r="A97" t="str">
            <v>H9.45</v>
          </cell>
          <cell r="C97" t="str">
            <v>Question</v>
          </cell>
          <cell r="D97" t="str">
            <v>Read question</v>
          </cell>
          <cell r="E97" t="str">
            <v>Category - choose one</v>
          </cell>
          <cell r="F97" t="str">
            <v>Code</v>
          </cell>
          <cell r="I97" t="str">
            <v>In the last 6 months, did {name} have to miss school because there was not enough money for school fees or uniforms?</v>
          </cell>
          <cell r="K97" t="str">
            <v>Iha fulan 6 liu ba, (naran) la bele ba eskola tamba osan la to'o atu selu osan eskola ou farda?</v>
          </cell>
        </row>
        <row r="98">
          <cell r="A98" t="str">
            <v>H9.63</v>
          </cell>
          <cell r="C98" t="str">
            <v>Question</v>
          </cell>
          <cell r="D98" t="str">
            <v>Read question</v>
          </cell>
          <cell r="E98" t="str">
            <v>Category - choose one</v>
          </cell>
          <cell r="F98" t="str">
            <v>Code</v>
          </cell>
          <cell r="I98" t="str">
            <v>In the last 6 months, did {name} have to miss school because there was not enough money for school fees or uniforms?</v>
          </cell>
          <cell r="K98" t="str">
            <v>Iha fulan 6 liu ba, (naran) la bele ba eskola tamba osan la to'o atu selu osan eskola ou farda?</v>
          </cell>
        </row>
        <row r="99">
          <cell r="A99" t="str">
            <v>H9.15</v>
          </cell>
          <cell r="C99" t="str">
            <v>Question</v>
          </cell>
          <cell r="D99" t="str">
            <v>Read question</v>
          </cell>
          <cell r="E99" t="str">
            <v>Category - choose one</v>
          </cell>
          <cell r="F99" t="str">
            <v>XX</v>
          </cell>
          <cell r="I99" t="str">
            <v>In the last 6 months, for how many days did {name} miss school because the building was damaged?</v>
          </cell>
          <cell r="K99" t="str">
            <v>Iha fulan 6 liu ba, (naran) la ba eskola dala hira tamba fasilidade eskola hetan estragus?</v>
          </cell>
        </row>
        <row r="100">
          <cell r="A100" t="str">
            <v>H9.43</v>
          </cell>
          <cell r="C100" t="str">
            <v>Question</v>
          </cell>
          <cell r="D100" t="str">
            <v>Read question</v>
          </cell>
          <cell r="E100" t="str">
            <v>Category - choose one</v>
          </cell>
          <cell r="F100" t="str">
            <v>XX</v>
          </cell>
          <cell r="I100" t="str">
            <v>In the last 6 months, for how many days did {name} miss school because the building was damaged?</v>
          </cell>
          <cell r="K100" t="str">
            <v>Iha fulan 6 liu ba, (naran) la ba eskola dala hira tamba fasilidade eskola hetan estragus?</v>
          </cell>
        </row>
        <row r="101">
          <cell r="A101" t="str">
            <v>H9.61</v>
          </cell>
          <cell r="C101" t="str">
            <v>Question</v>
          </cell>
          <cell r="D101" t="str">
            <v>Read question</v>
          </cell>
          <cell r="E101" t="str">
            <v>Category - choose one</v>
          </cell>
          <cell r="F101" t="str">
            <v>XX</v>
          </cell>
          <cell r="I101" t="str">
            <v>In the last 6 months, for how many days did {name} miss school because the building was damaged?</v>
          </cell>
          <cell r="K101" t="str">
            <v>Iha fulan 6 liu ba, (naran) la ba eskola dala hira tamba fasilidade eskola hetan estragus?</v>
          </cell>
        </row>
        <row r="102">
          <cell r="A102" t="str">
            <v>H9.14</v>
          </cell>
          <cell r="C102" t="str">
            <v>Question</v>
          </cell>
          <cell r="D102" t="str">
            <v>Read question</v>
          </cell>
          <cell r="E102" t="str">
            <v>Category - choose one</v>
          </cell>
          <cell r="F102" t="str">
            <v>Code</v>
          </cell>
          <cell r="I102" t="str">
            <v>In the last 6 months, has there been a time when {name} could not attend school because part of the building or facilities were damaged?</v>
          </cell>
          <cell r="K102" t="str">
            <v>Iha fulan 6 liu ba, iha ka la'e tempu ruma nebe (naran) la bele ba eskola tamba fasilidade eskola hetan estraga ruma?</v>
          </cell>
        </row>
        <row r="103">
          <cell r="A103" t="str">
            <v>H9.60</v>
          </cell>
          <cell r="C103" t="str">
            <v>Question</v>
          </cell>
          <cell r="D103" t="str">
            <v>Read question</v>
          </cell>
          <cell r="E103" t="str">
            <v>Category - choose one</v>
          </cell>
          <cell r="F103" t="str">
            <v>Code</v>
          </cell>
          <cell r="I103" t="str">
            <v>In the last 6 months, has there been a time when {name} could not attend school because part of the building or facilities were damaged?</v>
          </cell>
          <cell r="K103" t="str">
            <v>Iha fulan 6 liu ba, iha ka la'e tempu ruma nebe (naran) la bele ba eskola tamba fasilidade eskola hetan estraga ruma?</v>
          </cell>
        </row>
        <row r="104">
          <cell r="A104" t="str">
            <v>H9.42</v>
          </cell>
          <cell r="C104" t="str">
            <v>Question</v>
          </cell>
          <cell r="D104" t="str">
            <v>Read question</v>
          </cell>
          <cell r="E104" t="str">
            <v>Category - choose one</v>
          </cell>
          <cell r="F104" t="str">
            <v>Code</v>
          </cell>
          <cell r="I104" t="str">
            <v>In the last 6 months, has there been a time when {name} could not attend school because part of the building or facilities were damaged?</v>
          </cell>
          <cell r="K104" t="str">
            <v>Iha fulan 6 liu ba, iha ka la'e tempu ruma nebe (naran) la bele ba eskola tamba fasilidade eskola hetan estraga ruma?</v>
          </cell>
        </row>
        <row r="105">
          <cell r="A105" t="str">
            <v>H9.16</v>
          </cell>
          <cell r="C105" t="str">
            <v>Question</v>
          </cell>
          <cell r="D105" t="str">
            <v>Read question</v>
          </cell>
          <cell r="E105" t="str">
            <v>Category - choose one</v>
          </cell>
          <cell r="F105" t="str">
            <v>Code</v>
          </cell>
          <cell r="I105" t="str">
            <v>In the last 6 months, has there been a time when {name} could not attend school because there was no teacher or the teacher did not come?</v>
          </cell>
          <cell r="K105" t="str">
            <v>Iha fulan 6 liu ba, iha ka la'e tempu ruma nebe (naran) la bele ba eskola tamba mestri laiha ka la mai?</v>
          </cell>
        </row>
        <row r="106">
          <cell r="A106" t="str">
            <v>H9.44</v>
          </cell>
          <cell r="C106" t="str">
            <v>Question</v>
          </cell>
          <cell r="D106" t="str">
            <v>Read question</v>
          </cell>
          <cell r="E106" t="str">
            <v>Category - choose one</v>
          </cell>
          <cell r="F106" t="str">
            <v>Code</v>
          </cell>
          <cell r="I106" t="str">
            <v>In the last 6 months, has there been a time when {name} could not attend school because there was no teacher or the teacher did not come?</v>
          </cell>
          <cell r="K106" t="str">
            <v>Iha fulan 6 liu ba, iha ka la'e tempu ruma nebe (naran) la bele ba eskola tamba mestri laiha ka la mai?</v>
          </cell>
        </row>
        <row r="107">
          <cell r="A107" t="str">
            <v>H9.62</v>
          </cell>
          <cell r="C107" t="str">
            <v>Question</v>
          </cell>
          <cell r="D107" t="str">
            <v>Read question</v>
          </cell>
          <cell r="E107" t="str">
            <v>Category - choose one</v>
          </cell>
          <cell r="F107" t="str">
            <v>Code</v>
          </cell>
          <cell r="I107" t="str">
            <v>In the last 6 months, has there been a time when {name} could not attend school because there was no teacher or the teacher did not come?</v>
          </cell>
          <cell r="K107" t="str">
            <v>Iha fulan 6 liu ba, iha ka la'e tempu ruma nebe (naran) la bele ba eskola tamba mestri laiha ka la mai?</v>
          </cell>
        </row>
        <row r="108">
          <cell r="A108" t="str">
            <v>H9.12</v>
          </cell>
          <cell r="C108" t="str">
            <v>Question</v>
          </cell>
          <cell r="D108" t="str">
            <v>Read question</v>
          </cell>
          <cell r="E108" t="str">
            <v>Category - choose one</v>
          </cell>
          <cell r="F108" t="str">
            <v>Code</v>
          </cell>
          <cell r="I108" t="str">
            <v>In the last 6 months, has there been a time when {name} could not reach the school due to bad weather, flooding or bad road conditions?</v>
          </cell>
          <cell r="K108" t="str">
            <v>Iha fulan 6 liu ba, iha ka la'e tempu ruma nebe (naran) la bele ba eskola tamba klima la diak, be sae ka estrada at?</v>
          </cell>
        </row>
        <row r="109">
          <cell r="A109" t="str">
            <v>H9.58</v>
          </cell>
          <cell r="C109" t="str">
            <v>Question</v>
          </cell>
          <cell r="D109" t="str">
            <v>Read question</v>
          </cell>
          <cell r="E109" t="str">
            <v>Category - choose one</v>
          </cell>
          <cell r="F109" t="str">
            <v>Code</v>
          </cell>
          <cell r="I109" t="str">
            <v>In the last 6 months, has there been a time when {name} could not reach the school due to bad weather, flooding or bad road conditions?</v>
          </cell>
          <cell r="K109" t="str">
            <v>Iha fulan 6 liu ba, iha ka la'e tempu ruma nebe (naran) la bele ba eskola tamba klima la diak, be sae ka estrada at?</v>
          </cell>
        </row>
        <row r="110">
          <cell r="A110" t="str">
            <v>H9.1</v>
          </cell>
          <cell r="C110" t="str">
            <v>Question</v>
          </cell>
          <cell r="D110" t="str">
            <v>Read question</v>
          </cell>
          <cell r="E110" t="str">
            <v>Category - choose one</v>
          </cell>
          <cell r="F110" t="str">
            <v>Code</v>
          </cell>
          <cell r="I110" t="str">
            <v>Is {name} currently enrolled in school?</v>
          </cell>
          <cell r="K110" t="str">
            <v>Nia (naran) agora dadaun daftar / rejistu / matrikula iha eskola ka lae?</v>
          </cell>
        </row>
        <row r="111">
          <cell r="A111" t="str">
            <v>H9.30</v>
          </cell>
          <cell r="C111" t="str">
            <v>Question</v>
          </cell>
          <cell r="D111" t="str">
            <v>Read question</v>
          </cell>
          <cell r="E111" t="str">
            <v>Category - choose one</v>
          </cell>
          <cell r="F111" t="str">
            <v>Code</v>
          </cell>
          <cell r="I111" t="str">
            <v>Is {name} currently enrolled in school?</v>
          </cell>
          <cell r="K111" t="str">
            <v>Nia (naran) agora dadaun daftar / rejistu / matrikula iha eskola ka lae?</v>
          </cell>
        </row>
        <row r="112">
          <cell r="A112" t="str">
            <v>H9.20</v>
          </cell>
          <cell r="C112" t="str">
            <v>Question</v>
          </cell>
          <cell r="D112" t="str">
            <v>Read question</v>
          </cell>
          <cell r="E112" t="str">
            <v>Category - choose one</v>
          </cell>
          <cell r="F112" t="str">
            <v>Code</v>
          </cell>
          <cell r="I112" t="str">
            <v>Is this the closest school (at this level)?</v>
          </cell>
          <cell r="K112" t="str">
            <v>Eskola ne'e mak besik liu husi ita nia fatin (iha nivel ne'e)?</v>
          </cell>
        </row>
        <row r="113">
          <cell r="A113" t="str">
            <v>H9.21x</v>
          </cell>
          <cell r="C113" t="str">
            <v>Question</v>
          </cell>
          <cell r="D113" t="str">
            <v>Enumerator completes</v>
          </cell>
          <cell r="E113" t="str">
            <v>Category - choose one</v>
          </cell>
          <cell r="F113" t="str">
            <v>Text</v>
          </cell>
          <cell r="I113" t="str">
            <v>Specify other reason</v>
          </cell>
          <cell r="K113" t="str">
            <v>Spesifika liu tan</v>
          </cell>
        </row>
        <row r="114">
          <cell r="A114" t="str">
            <v>H9.22x</v>
          </cell>
          <cell r="C114" t="str">
            <v>Question</v>
          </cell>
          <cell r="D114" t="str">
            <v>Enumerator completes</v>
          </cell>
          <cell r="E114" t="str">
            <v>Category - choose one</v>
          </cell>
          <cell r="F114" t="str">
            <v>Text</v>
          </cell>
          <cell r="I114" t="str">
            <v>Specify other reason</v>
          </cell>
          <cell r="K114" t="str">
            <v>Spesifika liu tan</v>
          </cell>
        </row>
        <row r="115">
          <cell r="A115" t="str">
            <v>H9.31x</v>
          </cell>
          <cell r="C115" t="str">
            <v>Question</v>
          </cell>
          <cell r="D115" t="str">
            <v>Enumerator completes</v>
          </cell>
          <cell r="E115" t="str">
            <v>Category - choose one</v>
          </cell>
          <cell r="F115" t="str">
            <v>Text</v>
          </cell>
          <cell r="I115" t="str">
            <v>Specify other reason</v>
          </cell>
          <cell r="K115" t="str">
            <v>Spesifika liu tan</v>
          </cell>
        </row>
        <row r="116">
          <cell r="A116" t="str">
            <v>H9.3x</v>
          </cell>
          <cell r="C116" t="str">
            <v>Question</v>
          </cell>
          <cell r="D116" t="str">
            <v>Enumerator completes</v>
          </cell>
          <cell r="E116" t="str">
            <v>Category - choose one</v>
          </cell>
          <cell r="F116" t="str">
            <v>Text</v>
          </cell>
          <cell r="I116" t="str">
            <v>Specify other reason</v>
          </cell>
          <cell r="K116" t="str">
            <v>Spesifika liu tan</v>
          </cell>
        </row>
        <row r="117">
          <cell r="A117" t="str">
            <v>H9.4x</v>
          </cell>
          <cell r="C117" t="str">
            <v>Question</v>
          </cell>
          <cell r="D117" t="str">
            <v>Enumerator completes</v>
          </cell>
          <cell r="E117" t="str">
            <v>Category - choose one</v>
          </cell>
          <cell r="F117" t="str">
            <v>Text</v>
          </cell>
          <cell r="I117" t="str">
            <v>Specify other type</v>
          </cell>
          <cell r="K117" t="str">
            <v>Spesifika tipu seluk</v>
          </cell>
        </row>
        <row r="118">
          <cell r="A118" t="str">
            <v>H9.50x</v>
          </cell>
          <cell r="C118" t="str">
            <v>Question</v>
          </cell>
          <cell r="D118" t="str">
            <v>Enumerator completes</v>
          </cell>
          <cell r="E118" t="str">
            <v>Category - choose one</v>
          </cell>
          <cell r="F118" t="str">
            <v>Text</v>
          </cell>
          <cell r="I118" t="str">
            <v>Specify other type</v>
          </cell>
          <cell r="K118" t="str">
            <v>Spesifika tipu seluk</v>
          </cell>
        </row>
        <row r="119">
          <cell r="A119" t="str">
            <v>H9.55</v>
          </cell>
          <cell r="C119" t="str">
            <v>Question</v>
          </cell>
          <cell r="D119" t="str">
            <v>Numeric response</v>
          </cell>
          <cell r="E119" t="str">
            <v>Category - choose one</v>
          </cell>
          <cell r="F119" t="str">
            <v>XX.XX</v>
          </cell>
          <cell r="I119" t="str">
            <v>What is the cost to get from home to school (1 person, 1 way)</v>
          </cell>
          <cell r="K119" t="str">
            <v>Selu hira husi uma ba eskola (ema ida, ba ka mai deit)?</v>
          </cell>
        </row>
        <row r="120">
          <cell r="A120" t="str">
            <v>H9.9</v>
          </cell>
          <cell r="C120" t="str">
            <v>Question</v>
          </cell>
          <cell r="D120" t="str">
            <v>Numeric response</v>
          </cell>
          <cell r="E120" t="str">
            <v>Category - choose one</v>
          </cell>
          <cell r="F120" t="str">
            <v>XX.XX</v>
          </cell>
          <cell r="I120" t="str">
            <v>What is the cost to get from home to school (1 person, 1 way)</v>
          </cell>
          <cell r="K120" t="str">
            <v>Selu hira husi uma ba eskola (ema ida, ba ka mai deit)?</v>
          </cell>
        </row>
        <row r="121">
          <cell r="A121" t="str">
            <v>H9.5</v>
          </cell>
          <cell r="C121" t="str">
            <v>Question</v>
          </cell>
          <cell r="D121" t="str">
            <v>Read question</v>
          </cell>
          <cell r="E121" t="str">
            <v>Category - choose one</v>
          </cell>
          <cell r="F121" t="str">
            <v>Code</v>
          </cell>
          <cell r="I121" t="str">
            <v>Where is the school located - in this aldeia, in another aldeia in this suku, or in another suku?</v>
          </cell>
          <cell r="K121" t="str">
            <v>Eskola ne'e iha nebe (iha aldeia ida ne'e, iha aldeia seluk maibe suku hanesan, ou iha suku seluk)?</v>
          </cell>
        </row>
        <row r="122">
          <cell r="A122" t="str">
            <v>H9.51</v>
          </cell>
          <cell r="C122" t="str">
            <v>Question</v>
          </cell>
          <cell r="D122" t="str">
            <v>Read question</v>
          </cell>
          <cell r="E122" t="str">
            <v>Category - choose one</v>
          </cell>
          <cell r="F122" t="str">
            <v>Code</v>
          </cell>
          <cell r="I122" t="str">
            <v>Where is the school located - in this aldeia, in another aldeia in this suku, or in another suku?</v>
          </cell>
          <cell r="K122" t="str">
            <v>Eskola ne'e iha nebe (iha aldeia ida ne'e, iha aldeia seluk maibe suku hanesan, ou iha suku seluk)?</v>
          </cell>
        </row>
        <row r="123">
          <cell r="A123" t="str">
            <v>H9.21</v>
          </cell>
          <cell r="C123" t="str">
            <v>Question</v>
          </cell>
          <cell r="D123" t="str">
            <v>Read question</v>
          </cell>
          <cell r="E123" t="str">
            <v>Category - choose one</v>
          </cell>
          <cell r="F123" t="str">
            <v>Code</v>
          </cell>
          <cell r="I123" t="str">
            <v>Why doesn't {name} go to the closest school?</v>
          </cell>
          <cell r="K123" t="str">
            <v>Tamba saida mak {naran} la ba eskola ida besik liu husi ita nia fatin?</v>
          </cell>
        </row>
        <row r="124">
          <cell r="A124" t="str">
            <v>H9.3</v>
          </cell>
          <cell r="C124" t="str">
            <v>Question</v>
          </cell>
          <cell r="D124" t="str">
            <v>Read question</v>
          </cell>
          <cell r="E124" t="str">
            <v>Category - choose one</v>
          </cell>
          <cell r="F124" t="str">
            <v>Code</v>
          </cell>
          <cell r="I124" t="str">
            <v>Why is {name} not enrolled in school?</v>
          </cell>
          <cell r="K124" t="str">
            <v>Tan sa mak {naran} la daftar / rejistu / matrikula iha eskola?</v>
          </cell>
        </row>
        <row r="125">
          <cell r="A125" t="str">
            <v>H9.31</v>
          </cell>
          <cell r="C125" t="str">
            <v>Question</v>
          </cell>
          <cell r="D125" t="str">
            <v>Read question</v>
          </cell>
          <cell r="E125" t="str">
            <v>Category - choose one</v>
          </cell>
          <cell r="F125" t="str">
            <v>Code</v>
          </cell>
          <cell r="I125" t="str">
            <v>Why is {name} not enrolled in school?</v>
          </cell>
          <cell r="K125" t="str">
            <v>Tan sa mak {naran} la daftar / rejistu / matrikula iha eskola?</v>
          </cell>
        </row>
      </sheetData>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Roster (1)"/>
      <sheetName val="HHRoster (2)"/>
      <sheetName val="Outline - Male"/>
      <sheetName val="Outline (2)"/>
      <sheetName val="A"/>
      <sheetName val="B"/>
      <sheetName val="C"/>
      <sheetName val="D"/>
      <sheetName val="E"/>
      <sheetName val="F"/>
      <sheetName val="G"/>
      <sheetName val="H"/>
      <sheetName val="I"/>
      <sheetName val="J"/>
      <sheetName val="Male"/>
      <sheetName val="PART C Female"/>
      <sheetName val="PauseEnd"/>
      <sheetName val="Codes"/>
      <sheetName val="Recurring Qns"/>
      <sheetName val="Preference for print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1">
          <cell r="A1" t="str">
            <v>Response ID</v>
          </cell>
          <cell r="B1" t="str">
            <v>Question or Response</v>
          </cell>
          <cell r="D1" t="str">
            <v>Response Display Format</v>
          </cell>
          <cell r="E1" t="str">
            <v>Code</v>
          </cell>
          <cell r="I1" t="str">
            <v>English</v>
          </cell>
          <cell r="K1" t="str">
            <v>Tetun</v>
          </cell>
        </row>
        <row r="2">
          <cell r="A2" t="str">
            <v>H1.01.a</v>
          </cell>
          <cell r="B2" t="str">
            <v>Response</v>
          </cell>
          <cell r="D2" t="str">
            <v>Category option</v>
          </cell>
          <cell r="E2">
            <v>0</v>
          </cell>
          <cell r="I2" t="str">
            <v>No</v>
          </cell>
          <cell r="K2" t="str">
            <v>Lae</v>
          </cell>
        </row>
        <row r="3">
          <cell r="A3" t="str">
            <v>H1.01.b</v>
          </cell>
          <cell r="B3" t="str">
            <v>Response</v>
          </cell>
          <cell r="D3" t="str">
            <v>Category option</v>
          </cell>
          <cell r="E3">
            <v>1</v>
          </cell>
          <cell r="I3" t="str">
            <v>Yes</v>
          </cell>
          <cell r="K3" t="str">
            <v>Sim</v>
          </cell>
        </row>
        <row r="4">
          <cell r="A4" t="str">
            <v>H1.01.c</v>
          </cell>
          <cell r="B4" t="str">
            <v>Response</v>
          </cell>
          <cell r="D4" t="str">
            <v>Category option</v>
          </cell>
          <cell r="E4">
            <v>97</v>
          </cell>
          <cell r="I4" t="str">
            <v>Other (specify)</v>
          </cell>
          <cell r="K4" t="str">
            <v>Seluk (spesifika)</v>
          </cell>
        </row>
        <row r="5">
          <cell r="A5" t="str">
            <v>H1.01.d</v>
          </cell>
          <cell r="B5" t="str">
            <v>Response</v>
          </cell>
          <cell r="D5" t="str">
            <v>Category option</v>
          </cell>
          <cell r="E5">
            <v>98</v>
          </cell>
          <cell r="I5" t="str">
            <v>Don't know</v>
          </cell>
          <cell r="K5" t="str">
            <v>La hatene</v>
          </cell>
        </row>
        <row r="6">
          <cell r="A6" t="str">
            <v>H1.01.e</v>
          </cell>
          <cell r="B6" t="str">
            <v>Response</v>
          </cell>
          <cell r="D6" t="str">
            <v>Category option</v>
          </cell>
          <cell r="E6">
            <v>99</v>
          </cell>
          <cell r="I6" t="str">
            <v>Refused to answer</v>
          </cell>
          <cell r="K6" t="str">
            <v>Lakohi fo resposta</v>
          </cell>
        </row>
        <row r="7">
          <cell r="A7" t="str">
            <v>H1.02.a</v>
          </cell>
          <cell r="B7" t="str">
            <v>Response</v>
          </cell>
          <cell r="D7" t="str">
            <v>Category option</v>
          </cell>
          <cell r="E7">
            <v>1</v>
          </cell>
          <cell r="I7" t="str">
            <v>None completed</v>
          </cell>
          <cell r="K7" t="str">
            <v>La Kompletu</v>
          </cell>
        </row>
        <row r="8">
          <cell r="A8" t="str">
            <v>H1.02.b</v>
          </cell>
          <cell r="B8" t="str">
            <v>Response</v>
          </cell>
          <cell r="D8" t="str">
            <v>Category option</v>
          </cell>
          <cell r="E8">
            <v>2</v>
          </cell>
          <cell r="I8" t="str">
            <v>Pre-School</v>
          </cell>
          <cell r="K8" t="str">
            <v>Pre-Eskolar</v>
          </cell>
        </row>
        <row r="9">
          <cell r="A9" t="str">
            <v>H1.02.c</v>
          </cell>
          <cell r="B9" t="str">
            <v>Response</v>
          </cell>
          <cell r="D9" t="str">
            <v>Category option</v>
          </cell>
          <cell r="E9">
            <v>3</v>
          </cell>
          <cell r="I9" t="str">
            <v>Primary School</v>
          </cell>
          <cell r="K9" t="str">
            <v>Eskola Primária</v>
          </cell>
        </row>
        <row r="10">
          <cell r="A10" t="str">
            <v>H1.02.d</v>
          </cell>
          <cell r="B10" t="str">
            <v>Response</v>
          </cell>
          <cell r="D10" t="str">
            <v>Category option</v>
          </cell>
          <cell r="E10">
            <v>4</v>
          </cell>
          <cell r="I10" t="str">
            <v>Junior High School</v>
          </cell>
          <cell r="K10" t="str">
            <v>Eskola Pre-Sekundária</v>
          </cell>
        </row>
        <row r="11">
          <cell r="A11" t="str">
            <v>H1.02.e</v>
          </cell>
          <cell r="B11" t="str">
            <v>Response</v>
          </cell>
          <cell r="D11" t="str">
            <v>Category option</v>
          </cell>
          <cell r="E11">
            <v>5</v>
          </cell>
          <cell r="I11" t="str">
            <v>Senior High School</v>
          </cell>
          <cell r="K11" t="str">
            <v>Eskola Sekundario</v>
          </cell>
        </row>
        <row r="12">
          <cell r="A12" t="str">
            <v>H1.02.f</v>
          </cell>
          <cell r="B12" t="str">
            <v>Response</v>
          </cell>
          <cell r="D12" t="str">
            <v>Category option</v>
          </cell>
          <cell r="E12">
            <v>6</v>
          </cell>
          <cell r="I12" t="str">
            <v>University</v>
          </cell>
          <cell r="K12" t="str">
            <v>Universidade</v>
          </cell>
        </row>
        <row r="13">
          <cell r="A13" t="str">
            <v>H1.02.g</v>
          </cell>
          <cell r="B13" t="str">
            <v>Response</v>
          </cell>
          <cell r="D13" t="str">
            <v>Category option</v>
          </cell>
          <cell r="E13">
            <v>7</v>
          </cell>
          <cell r="I13" t="str">
            <v>Some classes</v>
          </cell>
          <cell r="K13" t="str">
            <v>Klasse balun</v>
          </cell>
        </row>
        <row r="14">
          <cell r="A14" t="str">
            <v>H1.02.h</v>
          </cell>
          <cell r="B14" t="str">
            <v>Response</v>
          </cell>
          <cell r="D14" t="str">
            <v>Category option</v>
          </cell>
          <cell r="E14">
            <v>8</v>
          </cell>
          <cell r="I14" t="str">
            <v>All classes</v>
          </cell>
          <cell r="K14" t="str">
            <v>Klasse hotu</v>
          </cell>
        </row>
        <row r="15">
          <cell r="A15" t="str">
            <v>H1.06a</v>
          </cell>
          <cell r="B15" t="str">
            <v>Response</v>
          </cell>
          <cell r="D15" t="str">
            <v>Category option</v>
          </cell>
          <cell r="E15">
            <v>0</v>
          </cell>
          <cell r="I15" t="str">
            <v>No</v>
          </cell>
          <cell r="K15" t="str">
            <v>Lae</v>
          </cell>
        </row>
        <row r="16">
          <cell r="A16" t="str">
            <v>H1.06b</v>
          </cell>
          <cell r="B16" t="str">
            <v>Response</v>
          </cell>
          <cell r="D16" t="str">
            <v>Category option</v>
          </cell>
          <cell r="E16">
            <v>1</v>
          </cell>
          <cell r="I16" t="str">
            <v>Yes - Academy</v>
          </cell>
          <cell r="K16" t="str">
            <v>Sim - Akademia</v>
          </cell>
        </row>
        <row r="17">
          <cell r="A17" t="str">
            <v>H1.06c</v>
          </cell>
          <cell r="B17" t="str">
            <v>Response</v>
          </cell>
          <cell r="D17" t="str">
            <v>Category option</v>
          </cell>
          <cell r="E17">
            <v>2</v>
          </cell>
          <cell r="I17" t="str">
            <v>Yes - Institute</v>
          </cell>
          <cell r="K17" t="str">
            <v>Sim - Institutu</v>
          </cell>
        </row>
        <row r="18">
          <cell r="A18" t="str">
            <v>H1.06d</v>
          </cell>
          <cell r="B18" t="str">
            <v>Response</v>
          </cell>
          <cell r="D18" t="str">
            <v>Category option</v>
          </cell>
          <cell r="E18">
            <v>3</v>
          </cell>
          <cell r="I18" t="str">
            <v xml:space="preserve">Yes - University </v>
          </cell>
          <cell r="K18" t="str">
            <v>Sim - Universidade</v>
          </cell>
        </row>
        <row r="19">
          <cell r="A19" t="str">
            <v>H1.06e</v>
          </cell>
          <cell r="B19" t="str">
            <v>Response</v>
          </cell>
          <cell r="D19" t="str">
            <v>Category option</v>
          </cell>
          <cell r="E19">
            <v>4</v>
          </cell>
          <cell r="I19" t="str">
            <v>Yes - Other</v>
          </cell>
          <cell r="K19" t="str">
            <v>Sim - Seluk</v>
          </cell>
        </row>
        <row r="20">
          <cell r="A20" t="str">
            <v>M8.02a</v>
          </cell>
          <cell r="B20" t="str">
            <v>Response</v>
          </cell>
          <cell r="D20" t="str">
            <v>Category option</v>
          </cell>
          <cell r="E20">
            <v>1</v>
          </cell>
          <cell r="I20" t="str">
            <v>Uma Maromak / God house</v>
          </cell>
          <cell r="K20" t="str">
            <v>Uma Maromak / God house</v>
          </cell>
        </row>
        <row r="21">
          <cell r="A21" t="str">
            <v>M8.02b</v>
          </cell>
          <cell r="B21" t="str">
            <v>Response</v>
          </cell>
          <cell r="D21" t="str">
            <v>Category option</v>
          </cell>
          <cell r="E21">
            <v>2</v>
          </cell>
          <cell r="I21" t="str">
            <v>Uma Liurai / political house</v>
          </cell>
          <cell r="K21" t="str">
            <v>Uma Liurai / political house</v>
          </cell>
        </row>
        <row r="22">
          <cell r="A22" t="str">
            <v>M8.02c</v>
          </cell>
          <cell r="B22" t="str">
            <v>Response</v>
          </cell>
          <cell r="D22" t="str">
            <v>Category option</v>
          </cell>
          <cell r="E22">
            <v>3</v>
          </cell>
          <cell r="I22" t="str">
            <v>Gate keeper</v>
          </cell>
          <cell r="K22" t="str">
            <v>Hein odamatan</v>
          </cell>
        </row>
        <row r="23">
          <cell r="A23" t="str">
            <v>M8.02d</v>
          </cell>
          <cell r="B23" t="str">
            <v>Response</v>
          </cell>
          <cell r="D23" t="str">
            <v>Category option</v>
          </cell>
          <cell r="E23">
            <v>4</v>
          </cell>
          <cell r="I23" t="str">
            <v>Newcomer</v>
          </cell>
          <cell r="K23" t="str">
            <v>Ema foun</v>
          </cell>
        </row>
        <row r="24">
          <cell r="A24" t="str">
            <v>M8.02e</v>
          </cell>
          <cell r="B24" t="str">
            <v>Response</v>
          </cell>
          <cell r="D24" t="str">
            <v>Category option</v>
          </cell>
          <cell r="E24">
            <v>5</v>
          </cell>
          <cell r="I24" t="str">
            <v>Other position</v>
          </cell>
          <cell r="K24" t="str">
            <v>Pojisaun seluk</v>
          </cell>
        </row>
        <row r="25">
          <cell r="A25" t="str">
            <v>M3.02.a</v>
          </cell>
          <cell r="B25" t="str">
            <v>Response</v>
          </cell>
          <cell r="D25" t="str">
            <v>Category option</v>
          </cell>
          <cell r="E25">
            <v>1</v>
          </cell>
          <cell r="I25" t="str">
            <v>Yes - part owned</v>
          </cell>
          <cell r="K25" t="str">
            <v>Sim - balun</v>
          </cell>
        </row>
        <row r="26">
          <cell r="A26" t="str">
            <v>M3.02.b</v>
          </cell>
          <cell r="B26" t="str">
            <v>Response</v>
          </cell>
          <cell r="D26" t="str">
            <v>Category option</v>
          </cell>
          <cell r="E26">
            <v>2</v>
          </cell>
          <cell r="I26" t="str">
            <v>Yes - fully owned</v>
          </cell>
          <cell r="K26" t="str">
            <v>Sim - tomak</v>
          </cell>
        </row>
        <row r="27">
          <cell r="A27" t="str">
            <v>M3.03.a</v>
          </cell>
          <cell r="B27" t="str">
            <v>Response</v>
          </cell>
          <cell r="D27" t="str">
            <v>Category option</v>
          </cell>
          <cell r="E27">
            <v>1</v>
          </cell>
          <cell r="I27" t="str">
            <v>Uncompacted earth</v>
          </cell>
          <cell r="K27" t="str">
            <v>Rai nebee la hanehan metin</v>
          </cell>
        </row>
        <row r="28">
          <cell r="A28" t="str">
            <v>M3.03.b</v>
          </cell>
          <cell r="B28" t="str">
            <v>Response</v>
          </cell>
          <cell r="D28" t="str">
            <v>Category option</v>
          </cell>
          <cell r="E28">
            <v>2</v>
          </cell>
          <cell r="I28" t="str">
            <v>Sand</v>
          </cell>
          <cell r="K28" t="str">
            <v>Rai henek</v>
          </cell>
        </row>
        <row r="29">
          <cell r="A29" t="str">
            <v>M3.03.c</v>
          </cell>
          <cell r="B29" t="str">
            <v>Response</v>
          </cell>
          <cell r="D29" t="str">
            <v>Category option</v>
          </cell>
          <cell r="E29">
            <v>3</v>
          </cell>
          <cell r="I29" t="str">
            <v>Compacted dung/mud/clay</v>
          </cell>
          <cell r="K29" t="str">
            <v>Estrume / tahu / tahu belit nebee hanehan metin</v>
          </cell>
        </row>
        <row r="30">
          <cell r="A30" t="str">
            <v>M3.03.d</v>
          </cell>
          <cell r="B30" t="str">
            <v>Response</v>
          </cell>
          <cell r="D30" t="str">
            <v>Category option</v>
          </cell>
          <cell r="E30">
            <v>4</v>
          </cell>
          <cell r="I30" t="str">
            <v>Bamboo</v>
          </cell>
          <cell r="K30" t="str">
            <v>Bambu</v>
          </cell>
        </row>
        <row r="31">
          <cell r="A31" t="str">
            <v>M3.03.e</v>
          </cell>
          <cell r="B31" t="str">
            <v>Response</v>
          </cell>
          <cell r="D31" t="str">
            <v>Category option</v>
          </cell>
          <cell r="E31">
            <v>5</v>
          </cell>
          <cell r="I31" t="str">
            <v>Palm</v>
          </cell>
          <cell r="K31" t="str">
            <v>Tali</v>
          </cell>
        </row>
        <row r="32">
          <cell r="A32" t="str">
            <v>M3.03.f</v>
          </cell>
          <cell r="B32" t="str">
            <v>Response</v>
          </cell>
          <cell r="D32" t="str">
            <v>Category option</v>
          </cell>
          <cell r="E32">
            <v>6</v>
          </cell>
          <cell r="I32" t="str">
            <v>Plastic Sheeting</v>
          </cell>
          <cell r="K32" t="str">
            <v>Taka ho plastik</v>
          </cell>
        </row>
        <row r="33">
          <cell r="A33" t="str">
            <v>M3.03.g</v>
          </cell>
          <cell r="B33" t="str">
            <v>Response</v>
          </cell>
          <cell r="D33" t="str">
            <v>Category option</v>
          </cell>
          <cell r="E33">
            <v>7</v>
          </cell>
          <cell r="I33" t="str">
            <v>Matting</v>
          </cell>
          <cell r="K33" t="str">
            <v>Biti</v>
          </cell>
        </row>
        <row r="34">
          <cell r="A34" t="str">
            <v>M3.03.h</v>
          </cell>
          <cell r="B34" t="str">
            <v>Response</v>
          </cell>
          <cell r="D34" t="str">
            <v>Category option</v>
          </cell>
          <cell r="E34">
            <v>8</v>
          </cell>
          <cell r="I34" t="str">
            <v>Wood</v>
          </cell>
          <cell r="K34" t="str">
            <v>Ai</v>
          </cell>
        </row>
        <row r="35">
          <cell r="A35" t="str">
            <v>M3.03.i</v>
          </cell>
          <cell r="B35" t="str">
            <v>Response</v>
          </cell>
          <cell r="D35" t="str">
            <v>Category option</v>
          </cell>
          <cell r="E35">
            <v>9</v>
          </cell>
          <cell r="I35" t="str">
            <v>Vinyl</v>
          </cell>
          <cell r="K35" t="str">
            <v>Sintetiku</v>
          </cell>
        </row>
        <row r="36">
          <cell r="A36" t="str">
            <v>M3.03.j</v>
          </cell>
          <cell r="B36" t="str">
            <v>Response</v>
          </cell>
          <cell r="D36" t="str">
            <v>Category option</v>
          </cell>
          <cell r="E36">
            <v>10</v>
          </cell>
          <cell r="I36" t="str">
            <v>Asphalt/Cement</v>
          </cell>
          <cell r="K36" t="str">
            <v>Alkatraun/Simente</v>
          </cell>
        </row>
        <row r="37">
          <cell r="A37" t="str">
            <v>M3.03.k</v>
          </cell>
          <cell r="B37" t="str">
            <v>Response</v>
          </cell>
          <cell r="D37" t="str">
            <v>Category option</v>
          </cell>
          <cell r="E37">
            <v>11</v>
          </cell>
          <cell r="I37" t="str">
            <v>Rock/Stones</v>
          </cell>
          <cell r="K37" t="str">
            <v>Fatuk bot/britas</v>
          </cell>
        </row>
        <row r="38">
          <cell r="A38" t="str">
            <v>M3.03.l</v>
          </cell>
          <cell r="B38" t="str">
            <v>Response</v>
          </cell>
          <cell r="D38" t="str">
            <v>Category option</v>
          </cell>
          <cell r="E38">
            <v>12</v>
          </cell>
          <cell r="I38" t="str">
            <v>Tiles</v>
          </cell>
          <cell r="K38" t="str">
            <v>Telha</v>
          </cell>
        </row>
        <row r="39">
          <cell r="A39" t="str">
            <v>M3.03.m</v>
          </cell>
          <cell r="B39" t="str">
            <v>Response</v>
          </cell>
          <cell r="D39" t="str">
            <v>Category option</v>
          </cell>
          <cell r="E39">
            <v>13</v>
          </cell>
          <cell r="I39" t="str">
            <v>Carpet</v>
          </cell>
          <cell r="K39" t="str">
            <v>Karpet</v>
          </cell>
        </row>
        <row r="40">
          <cell r="A40" t="str">
            <v>H2.11.a</v>
          </cell>
          <cell r="B40" t="str">
            <v>Response</v>
          </cell>
          <cell r="D40" t="str">
            <v>Category option</v>
          </cell>
          <cell r="E40">
            <v>0</v>
          </cell>
          <cell r="I40" t="str">
            <v>Female</v>
          </cell>
          <cell r="K40" t="str">
            <v>Feto</v>
          </cell>
        </row>
        <row r="41">
          <cell r="A41" t="str">
            <v>H2.11.b</v>
          </cell>
          <cell r="B41" t="str">
            <v>Response</v>
          </cell>
          <cell r="D41" t="str">
            <v>Category option</v>
          </cell>
          <cell r="E41">
            <v>1</v>
          </cell>
          <cell r="I41" t="str">
            <v>Male</v>
          </cell>
          <cell r="K41" t="str">
            <v>Mane</v>
          </cell>
        </row>
        <row r="42">
          <cell r="A42" t="str">
            <v>H2.12.a</v>
          </cell>
          <cell r="B42" t="str">
            <v>Response</v>
          </cell>
          <cell r="D42" t="str">
            <v>Category option</v>
          </cell>
          <cell r="E42">
            <v>0</v>
          </cell>
          <cell r="I42" t="str">
            <v>Head</v>
          </cell>
          <cell r="K42" t="str">
            <v>Xefi uma-kain</v>
          </cell>
        </row>
        <row r="43">
          <cell r="A43" t="str">
            <v>H2.12.b</v>
          </cell>
          <cell r="B43" t="str">
            <v>Response</v>
          </cell>
          <cell r="D43" t="str">
            <v>Category option</v>
          </cell>
          <cell r="E43">
            <v>1</v>
          </cell>
          <cell r="I43" t="str">
            <v>Wife of Head</v>
          </cell>
          <cell r="K43" t="str">
            <v>Fen / Kaben husi xefi uma-kain</v>
          </cell>
        </row>
        <row r="44">
          <cell r="A44" t="str">
            <v>H2.12.c</v>
          </cell>
          <cell r="B44" t="str">
            <v>Response</v>
          </cell>
          <cell r="D44" t="str">
            <v>Category option</v>
          </cell>
          <cell r="E44">
            <v>2</v>
          </cell>
          <cell r="I44" t="str">
            <v>Husband of Head</v>
          </cell>
          <cell r="K44" t="str">
            <v>Laen / kaben xefi uma-kain</v>
          </cell>
        </row>
        <row r="45">
          <cell r="A45" t="str">
            <v>H2.12.d</v>
          </cell>
          <cell r="B45" t="str">
            <v>Response</v>
          </cell>
          <cell r="D45" t="str">
            <v>Category option</v>
          </cell>
          <cell r="E45">
            <v>3</v>
          </cell>
          <cell r="I45" t="str">
            <v xml:space="preserve">Son </v>
          </cell>
          <cell r="K45" t="str">
            <v>Oan mane</v>
          </cell>
        </row>
        <row r="46">
          <cell r="A46" t="str">
            <v>H2.12.e</v>
          </cell>
          <cell r="B46" t="str">
            <v>Response</v>
          </cell>
          <cell r="D46" t="str">
            <v>Category option</v>
          </cell>
          <cell r="E46">
            <v>4</v>
          </cell>
          <cell r="I46" t="str">
            <v>Daughter</v>
          </cell>
          <cell r="K46" t="str">
            <v>Oan feto</v>
          </cell>
        </row>
        <row r="47">
          <cell r="A47" t="str">
            <v>H2.12.f</v>
          </cell>
          <cell r="B47" t="str">
            <v>Response</v>
          </cell>
          <cell r="D47" t="str">
            <v>Category option</v>
          </cell>
          <cell r="E47">
            <v>5</v>
          </cell>
          <cell r="I47" t="str">
            <v>Adopted / Step-Child</v>
          </cell>
          <cell r="K47" t="str">
            <v>Oan hakiak</v>
          </cell>
        </row>
        <row r="48">
          <cell r="A48" t="str">
            <v>H2.12.g</v>
          </cell>
          <cell r="B48" t="str">
            <v>Response</v>
          </cell>
          <cell r="D48" t="str">
            <v>Category option</v>
          </cell>
          <cell r="E48">
            <v>6</v>
          </cell>
          <cell r="I48" t="str">
            <v>Granddaughter</v>
          </cell>
          <cell r="K48" t="str">
            <v>Be-oan feto</v>
          </cell>
        </row>
        <row r="49">
          <cell r="A49" t="str">
            <v>H2.12.h</v>
          </cell>
          <cell r="B49" t="str">
            <v>Response</v>
          </cell>
          <cell r="D49" t="str">
            <v>Category option</v>
          </cell>
          <cell r="E49">
            <v>7</v>
          </cell>
          <cell r="I49" t="str">
            <v>Grandson</v>
          </cell>
          <cell r="K49" t="str">
            <v>Be-oan mane</v>
          </cell>
        </row>
        <row r="50">
          <cell r="A50" t="str">
            <v>H2.12.i</v>
          </cell>
          <cell r="B50" t="str">
            <v>Response</v>
          </cell>
          <cell r="D50" t="str">
            <v>Category option</v>
          </cell>
          <cell r="E50">
            <v>8</v>
          </cell>
          <cell r="I50" t="str">
            <v>Niece</v>
          </cell>
          <cell r="K50" t="str">
            <v>Subrinha</v>
          </cell>
        </row>
        <row r="51">
          <cell r="A51" t="str">
            <v>H2.12.j</v>
          </cell>
          <cell r="B51" t="str">
            <v>Response</v>
          </cell>
          <cell r="D51" t="str">
            <v>Category option</v>
          </cell>
          <cell r="E51">
            <v>9</v>
          </cell>
          <cell r="I51" t="str">
            <v>Nephew</v>
          </cell>
          <cell r="K51" t="str">
            <v>Subrinho</v>
          </cell>
        </row>
        <row r="52">
          <cell r="A52" t="str">
            <v>H2.12.k</v>
          </cell>
          <cell r="B52" t="str">
            <v>Response</v>
          </cell>
          <cell r="D52" t="str">
            <v>Category option</v>
          </cell>
          <cell r="E52">
            <v>10</v>
          </cell>
          <cell r="I52" t="str">
            <v>Father</v>
          </cell>
          <cell r="K52" t="str">
            <v>Aman</v>
          </cell>
        </row>
        <row r="53">
          <cell r="A53" t="str">
            <v>H2.12.l</v>
          </cell>
          <cell r="B53" t="str">
            <v>Response</v>
          </cell>
          <cell r="D53" t="str">
            <v>Category option</v>
          </cell>
          <cell r="E53">
            <v>11</v>
          </cell>
          <cell r="I53" t="str">
            <v>Mother</v>
          </cell>
          <cell r="K53" t="str">
            <v>Inan</v>
          </cell>
        </row>
        <row r="54">
          <cell r="A54" t="str">
            <v>H2.12.m</v>
          </cell>
          <cell r="B54" t="str">
            <v>Response</v>
          </cell>
          <cell r="D54" t="str">
            <v>Category option</v>
          </cell>
          <cell r="E54">
            <v>12</v>
          </cell>
          <cell r="I54" t="str">
            <v>Sister</v>
          </cell>
          <cell r="K54" t="str">
            <v>Feton</v>
          </cell>
        </row>
        <row r="55">
          <cell r="A55" t="str">
            <v>H2.12.n</v>
          </cell>
          <cell r="B55" t="str">
            <v>Response</v>
          </cell>
          <cell r="D55" t="str">
            <v>Category option</v>
          </cell>
          <cell r="E55">
            <v>13</v>
          </cell>
          <cell r="I55" t="str">
            <v>Brother</v>
          </cell>
          <cell r="K55" t="str">
            <v>Nan</v>
          </cell>
        </row>
        <row r="56">
          <cell r="A56" t="str">
            <v>H2.12.o</v>
          </cell>
          <cell r="B56" t="str">
            <v>Response</v>
          </cell>
          <cell r="D56" t="str">
            <v>Category option</v>
          </cell>
          <cell r="E56">
            <v>14</v>
          </cell>
          <cell r="I56" t="str">
            <v>Son-in-Law</v>
          </cell>
          <cell r="K56" t="str">
            <v>Mane foun</v>
          </cell>
        </row>
        <row r="57">
          <cell r="A57" t="str">
            <v>H2.12.p</v>
          </cell>
          <cell r="B57" t="str">
            <v>Response</v>
          </cell>
          <cell r="D57" t="str">
            <v>Category option</v>
          </cell>
          <cell r="E57">
            <v>15</v>
          </cell>
          <cell r="I57" t="str">
            <v>Daughter-in-Law</v>
          </cell>
          <cell r="K57" t="str">
            <v>Feto foun</v>
          </cell>
        </row>
        <row r="58">
          <cell r="A58" t="str">
            <v>H2.12.q</v>
          </cell>
          <cell r="B58" t="str">
            <v>Response</v>
          </cell>
          <cell r="D58" t="str">
            <v>Category option</v>
          </cell>
          <cell r="E58">
            <v>16</v>
          </cell>
          <cell r="I58" t="str">
            <v>Grandfather</v>
          </cell>
          <cell r="K58" t="str">
            <v>Avo mane</v>
          </cell>
        </row>
        <row r="59">
          <cell r="A59" t="str">
            <v>H2.12.r</v>
          </cell>
          <cell r="B59" t="str">
            <v>Response</v>
          </cell>
          <cell r="D59" t="str">
            <v>Category option</v>
          </cell>
          <cell r="E59">
            <v>17</v>
          </cell>
          <cell r="I59" t="str">
            <v>Grandmother</v>
          </cell>
          <cell r="K59" t="str">
            <v>Avo feto</v>
          </cell>
        </row>
        <row r="60">
          <cell r="A60" t="str">
            <v>H2.12.s</v>
          </cell>
          <cell r="B60" t="str">
            <v>Response</v>
          </cell>
          <cell r="D60" t="str">
            <v>Category option</v>
          </cell>
          <cell r="E60">
            <v>18</v>
          </cell>
          <cell r="I60" t="str">
            <v>Father-in-Law</v>
          </cell>
          <cell r="K60" t="str">
            <v>Banin mane</v>
          </cell>
        </row>
        <row r="61">
          <cell r="A61" t="str">
            <v>H2.12.t</v>
          </cell>
          <cell r="B61" t="str">
            <v>Response</v>
          </cell>
          <cell r="D61" t="str">
            <v>Category option</v>
          </cell>
          <cell r="E61">
            <v>19</v>
          </cell>
          <cell r="I61" t="str">
            <v>Mother-in-Law</v>
          </cell>
          <cell r="K61" t="str">
            <v>Banin feto</v>
          </cell>
        </row>
        <row r="62">
          <cell r="A62" t="str">
            <v>H2.12.u</v>
          </cell>
          <cell r="B62" t="str">
            <v>Response</v>
          </cell>
          <cell r="D62" t="str">
            <v>Category option</v>
          </cell>
          <cell r="E62">
            <v>20</v>
          </cell>
          <cell r="I62" t="str">
            <v>Cousin</v>
          </cell>
          <cell r="K62" t="str">
            <v>Primo/a</v>
          </cell>
        </row>
        <row r="63">
          <cell r="A63" t="str">
            <v>H2.12.v</v>
          </cell>
          <cell r="B63" t="str">
            <v>Response</v>
          </cell>
          <cell r="D63" t="str">
            <v>Category option</v>
          </cell>
          <cell r="E63">
            <v>21</v>
          </cell>
          <cell r="I63" t="str">
            <v>Other Relative</v>
          </cell>
          <cell r="K63" t="str">
            <v>Familia seluk</v>
          </cell>
        </row>
        <row r="64">
          <cell r="A64" t="str">
            <v>H2.12.w</v>
          </cell>
          <cell r="B64" t="str">
            <v>Response</v>
          </cell>
          <cell r="D64" t="str">
            <v>Category option</v>
          </cell>
          <cell r="E64">
            <v>22</v>
          </cell>
          <cell r="I64" t="str">
            <v>Servant / Maid / Helper</v>
          </cell>
          <cell r="K64" t="str">
            <v>Pembantu (ema nebe serbisu ajuda iha uma)</v>
          </cell>
        </row>
        <row r="65">
          <cell r="A65" t="str">
            <v>H2.12.x</v>
          </cell>
          <cell r="B65" t="str">
            <v>Response</v>
          </cell>
          <cell r="D65" t="str">
            <v>Category option</v>
          </cell>
          <cell r="E65">
            <v>23</v>
          </cell>
          <cell r="I65" t="str">
            <v>Servant's Relative</v>
          </cell>
          <cell r="K65" t="str">
            <v>Pembantu nian familia</v>
          </cell>
        </row>
        <row r="66">
          <cell r="A66" t="str">
            <v>H2.12.y</v>
          </cell>
          <cell r="B66" t="str">
            <v>Response</v>
          </cell>
          <cell r="D66" t="str">
            <v>Category option</v>
          </cell>
          <cell r="E66">
            <v>24</v>
          </cell>
          <cell r="I66" t="str">
            <v>Tenant</v>
          </cell>
          <cell r="K66" t="str">
            <v>Ema kos</v>
          </cell>
        </row>
        <row r="67">
          <cell r="A67" t="str">
            <v>H2.12.z</v>
          </cell>
          <cell r="B67" t="str">
            <v>Response</v>
          </cell>
          <cell r="D67" t="str">
            <v>Category option</v>
          </cell>
          <cell r="E67">
            <v>25</v>
          </cell>
          <cell r="I67" t="str">
            <v>Tenant's Relative</v>
          </cell>
          <cell r="K67" t="str">
            <v>Ema kos nian familia</v>
          </cell>
        </row>
        <row r="68">
          <cell r="A68" t="str">
            <v>H2.20.a</v>
          </cell>
          <cell r="B68" t="str">
            <v>Response</v>
          </cell>
          <cell r="D68" t="str">
            <v>Category option</v>
          </cell>
          <cell r="E68">
            <v>1</v>
          </cell>
          <cell r="I68" t="str">
            <v>Yes - day, month and year</v>
          </cell>
          <cell r="K68" t="str">
            <v>Sim - loron, fulan no tinan</v>
          </cell>
        </row>
        <row r="69">
          <cell r="A69" t="str">
            <v>H2.20.b</v>
          </cell>
          <cell r="B69" t="str">
            <v>Response</v>
          </cell>
          <cell r="D69" t="str">
            <v>Category option</v>
          </cell>
          <cell r="E69">
            <v>2</v>
          </cell>
          <cell r="I69" t="str">
            <v>Yes - month and year only</v>
          </cell>
          <cell r="K69" t="str">
            <v>Sim - fulan no tinan deit</v>
          </cell>
        </row>
        <row r="70">
          <cell r="A70" t="str">
            <v>H2.20.c</v>
          </cell>
          <cell r="B70" t="str">
            <v>Response</v>
          </cell>
          <cell r="D70" t="str">
            <v>Category option</v>
          </cell>
          <cell r="E70">
            <v>3</v>
          </cell>
          <cell r="I70" t="str">
            <v>Yes - year only</v>
          </cell>
          <cell r="K70" t="str">
            <v>Sim - tinan deit</v>
          </cell>
        </row>
        <row r="71">
          <cell r="A71" t="str">
            <v>H2.30.a</v>
          </cell>
          <cell r="B71" t="str">
            <v>Response</v>
          </cell>
          <cell r="D71" t="str">
            <v>Category option</v>
          </cell>
          <cell r="E71">
            <v>2</v>
          </cell>
          <cell r="I71" t="str">
            <v>No, refused</v>
          </cell>
          <cell r="K71" t="str">
            <v>Lae, lakoi</v>
          </cell>
        </row>
        <row r="72">
          <cell r="A72" t="str">
            <v>H2.30.b</v>
          </cell>
          <cell r="B72" t="str">
            <v>Response</v>
          </cell>
          <cell r="D72" t="str">
            <v>Category option</v>
          </cell>
          <cell r="E72">
            <v>3</v>
          </cell>
          <cell r="I72" t="str">
            <v>No, card not available</v>
          </cell>
          <cell r="K72" t="str">
            <v>Lae, laiha kartu</v>
          </cell>
        </row>
        <row r="73">
          <cell r="A73" t="str">
            <v>H2.32.a</v>
          </cell>
          <cell r="B73" t="str">
            <v>Response</v>
          </cell>
          <cell r="D73" t="str">
            <v>Category option</v>
          </cell>
          <cell r="E73">
            <v>1</v>
          </cell>
          <cell r="I73" t="str">
            <v>Under 15</v>
          </cell>
          <cell r="K73" t="str">
            <v>Under 15</v>
          </cell>
        </row>
        <row r="74">
          <cell r="A74" t="str">
            <v>H2.32.b</v>
          </cell>
          <cell r="B74" t="str">
            <v>Response</v>
          </cell>
          <cell r="D74" t="str">
            <v>Category option</v>
          </cell>
          <cell r="E74">
            <v>2</v>
          </cell>
          <cell r="I74" t="str">
            <v>15-29</v>
          </cell>
          <cell r="K74" t="str">
            <v>15-29</v>
          </cell>
        </row>
        <row r="75">
          <cell r="A75" t="str">
            <v>H2.32.c</v>
          </cell>
          <cell r="B75" t="str">
            <v>Response</v>
          </cell>
          <cell r="D75" t="str">
            <v>Category option</v>
          </cell>
          <cell r="E75">
            <v>3</v>
          </cell>
          <cell r="I75" t="str">
            <v>30-49</v>
          </cell>
          <cell r="K75" t="str">
            <v>30-49</v>
          </cell>
        </row>
        <row r="76">
          <cell r="A76" t="str">
            <v>H2.32.d</v>
          </cell>
          <cell r="B76" t="str">
            <v>Response</v>
          </cell>
          <cell r="D76" t="str">
            <v>Category option</v>
          </cell>
          <cell r="E76">
            <v>4</v>
          </cell>
          <cell r="I76" t="str">
            <v>Over 50</v>
          </cell>
          <cell r="K76" t="str">
            <v>Over 50</v>
          </cell>
        </row>
        <row r="77">
          <cell r="A77" t="str">
            <v>H2.31.a</v>
          </cell>
          <cell r="B77" t="str">
            <v>Response</v>
          </cell>
          <cell r="D77" t="str">
            <v>Category option</v>
          </cell>
          <cell r="E77">
            <v>1</v>
          </cell>
          <cell r="I77" t="str">
            <v>Months</v>
          </cell>
          <cell r="K77" t="str">
            <v>Fulan</v>
          </cell>
        </row>
        <row r="78">
          <cell r="A78" t="str">
            <v>H2.31.b</v>
          </cell>
          <cell r="B78" t="str">
            <v>Response</v>
          </cell>
          <cell r="D78" t="str">
            <v>Category option</v>
          </cell>
          <cell r="E78">
            <v>2</v>
          </cell>
          <cell r="I78" t="str">
            <v>Years</v>
          </cell>
          <cell r="K78" t="str">
            <v>Tinan</v>
          </cell>
        </row>
        <row r="79">
          <cell r="A79" t="str">
            <v>H2.51.a</v>
          </cell>
          <cell r="B79" t="str">
            <v>Response</v>
          </cell>
          <cell r="D79" t="str">
            <v>Category option</v>
          </cell>
          <cell r="E79">
            <v>2</v>
          </cell>
          <cell r="I79" t="str">
            <v>Not born yet</v>
          </cell>
          <cell r="K79" t="str">
            <v>Seidauk moris</v>
          </cell>
        </row>
        <row r="80">
          <cell r="A80" t="str">
            <v>H2.53.a</v>
          </cell>
          <cell r="B80" t="str">
            <v>Response</v>
          </cell>
          <cell r="D80" t="str">
            <v>Category option</v>
          </cell>
          <cell r="E80">
            <v>1</v>
          </cell>
          <cell r="I80" t="str">
            <v>Before</v>
          </cell>
          <cell r="K80" t="str">
            <v>Antes</v>
          </cell>
        </row>
        <row r="81">
          <cell r="A81" t="str">
            <v>H2.53.b</v>
          </cell>
          <cell r="B81" t="str">
            <v>Response</v>
          </cell>
          <cell r="D81" t="str">
            <v>Category option</v>
          </cell>
          <cell r="E81">
            <v>2</v>
          </cell>
          <cell r="I81" t="str">
            <v>After</v>
          </cell>
          <cell r="K81" t="str">
            <v>Depois</v>
          </cell>
        </row>
        <row r="82">
          <cell r="A82" t="str">
            <v>H2.53.c</v>
          </cell>
          <cell r="B82" t="str">
            <v>Response</v>
          </cell>
          <cell r="D82" t="str">
            <v>Category option</v>
          </cell>
          <cell r="E82">
            <v>3</v>
          </cell>
          <cell r="I82" t="str">
            <v>Don't know</v>
          </cell>
          <cell r="K82" t="str">
            <v>La hatene</v>
          </cell>
        </row>
        <row r="83">
          <cell r="A83" t="str">
            <v>H2.60.a</v>
          </cell>
          <cell r="B83" t="str">
            <v>Response</v>
          </cell>
          <cell r="D83" t="str">
            <v>Category option</v>
          </cell>
          <cell r="E83">
            <v>1</v>
          </cell>
          <cell r="I83" t="str">
            <v>Indonesian time</v>
          </cell>
          <cell r="K83" t="str">
            <v>Tempu Indonezia</v>
          </cell>
        </row>
        <row r="84">
          <cell r="A84" t="str">
            <v>H2.60.b</v>
          </cell>
          <cell r="B84" t="str">
            <v>Response</v>
          </cell>
          <cell r="D84" t="str">
            <v>Category option</v>
          </cell>
          <cell r="E84">
            <v>2</v>
          </cell>
          <cell r="I84" t="str">
            <v>Portuguese time</v>
          </cell>
          <cell r="K84" t="str">
            <v>Tempu Portuges</v>
          </cell>
        </row>
        <row r="85">
          <cell r="A85" t="str">
            <v>HC2.01.a</v>
          </cell>
          <cell r="B85" t="str">
            <v>Response</v>
          </cell>
          <cell r="D85" t="str">
            <v>Category option</v>
          </cell>
          <cell r="E85">
            <v>1</v>
          </cell>
          <cell r="I85" t="str">
            <v>Electricity (ETDL)</v>
          </cell>
          <cell r="K85" t="str">
            <v>Eletrisidade (ETDL)</v>
          </cell>
        </row>
        <row r="86">
          <cell r="A86" t="str">
            <v>HC2.01.b</v>
          </cell>
          <cell r="B86" t="str">
            <v>Response</v>
          </cell>
          <cell r="D86" t="str">
            <v>Category option</v>
          </cell>
          <cell r="E86">
            <v>2</v>
          </cell>
          <cell r="I86" t="str">
            <v>Petrol / diesel generator</v>
          </cell>
          <cell r="K86" t="str">
            <v>Petroleu / gerador dizel</v>
          </cell>
        </row>
        <row r="87">
          <cell r="A87" t="str">
            <v>HC2.01.c</v>
          </cell>
          <cell r="B87" t="str">
            <v>Response</v>
          </cell>
          <cell r="D87" t="str">
            <v>Category option</v>
          </cell>
          <cell r="E87">
            <v>3</v>
          </cell>
          <cell r="I87" t="str">
            <v>Solar panel system</v>
          </cell>
          <cell r="K87" t="str">
            <v xml:space="preserve">Tenaga surya / sistema solar panel </v>
          </cell>
        </row>
        <row r="88">
          <cell r="A88" t="str">
            <v>HC2.01.d</v>
          </cell>
          <cell r="B88" t="str">
            <v>Response</v>
          </cell>
          <cell r="D88" t="str">
            <v>Category option</v>
          </cell>
          <cell r="E88">
            <v>4</v>
          </cell>
          <cell r="I88" t="str">
            <v>Petromax / kerosene pressure lantern / lamp / gas lantern</v>
          </cell>
          <cell r="K88" t="str">
            <v xml:space="preserve">Petromax / lanternu uza mina rai / lampu / lanternu gaz </v>
          </cell>
        </row>
        <row r="89">
          <cell r="A89" t="str">
            <v>HC2.01.e</v>
          </cell>
          <cell r="B89" t="str">
            <v>Response</v>
          </cell>
          <cell r="D89" t="str">
            <v>Category option</v>
          </cell>
          <cell r="E89">
            <v>5</v>
          </cell>
          <cell r="I89" t="str">
            <v>Biogas / agricultural products</v>
          </cell>
          <cell r="K89" t="str">
            <v>Biogas / produtu agrikultura</v>
          </cell>
        </row>
        <row r="90">
          <cell r="A90" t="str">
            <v>HC2.01.f</v>
          </cell>
          <cell r="B90" t="str">
            <v>Response</v>
          </cell>
          <cell r="D90" t="str">
            <v>Category option</v>
          </cell>
          <cell r="E90">
            <v>6</v>
          </cell>
          <cell r="I90" t="str">
            <v>Candlenut</v>
          </cell>
          <cell r="K90" t="str">
            <v>Kami</v>
          </cell>
        </row>
        <row r="91">
          <cell r="A91" t="str">
            <v>HC2.01.g</v>
          </cell>
          <cell r="B91" t="str">
            <v>Response</v>
          </cell>
          <cell r="D91" t="str">
            <v>Category option</v>
          </cell>
          <cell r="E91">
            <v>7</v>
          </cell>
          <cell r="I91" t="str">
            <v>Wood</v>
          </cell>
          <cell r="K91" t="str">
            <v xml:space="preserve">Ai </v>
          </cell>
        </row>
        <row r="92">
          <cell r="A92" t="str">
            <v>HC2.01.h</v>
          </cell>
          <cell r="B92" t="str">
            <v>Response</v>
          </cell>
          <cell r="D92" t="str">
            <v>Category option</v>
          </cell>
          <cell r="E92">
            <v>8</v>
          </cell>
          <cell r="I92" t="str">
            <v>Battery torch / flashlight</v>
          </cell>
          <cell r="K92" t="str">
            <v>Lanterna bataria / senter</v>
          </cell>
        </row>
        <row r="93">
          <cell r="A93" t="str">
            <v>HC2.01.i</v>
          </cell>
          <cell r="B93" t="str">
            <v>Response</v>
          </cell>
          <cell r="D93" t="str">
            <v>Category option</v>
          </cell>
          <cell r="E93">
            <v>9</v>
          </cell>
          <cell r="I93" t="str">
            <v>Candles</v>
          </cell>
          <cell r="K93" t="str">
            <v>Lilin</v>
          </cell>
        </row>
        <row r="94">
          <cell r="A94" t="str">
            <v>H2.13.a</v>
          </cell>
          <cell r="B94" t="str">
            <v>Response</v>
          </cell>
          <cell r="D94" t="str">
            <v>Category option</v>
          </cell>
          <cell r="E94">
            <v>1</v>
          </cell>
          <cell r="I94" t="str">
            <v>In the evening (about 2 hours)</v>
          </cell>
          <cell r="K94" t="str">
            <v>Iha kalan (maizoumenus oras 2)</v>
          </cell>
        </row>
        <row r="95">
          <cell r="A95" t="str">
            <v>H2.13.b</v>
          </cell>
          <cell r="B95" t="str">
            <v>Response</v>
          </cell>
          <cell r="D95" t="str">
            <v>Category option</v>
          </cell>
          <cell r="E95">
            <v>2</v>
          </cell>
          <cell r="I95" t="str">
            <v>Late afternoon and evening (about 4 hours)</v>
          </cell>
          <cell r="K95" t="str">
            <v>Lokraik no kalan (maizoumenus oras 4)</v>
          </cell>
        </row>
        <row r="96">
          <cell r="A96" t="str">
            <v>H2.13.c</v>
          </cell>
          <cell r="B96" t="str">
            <v>Response</v>
          </cell>
          <cell r="D96" t="str">
            <v>Category option</v>
          </cell>
          <cell r="E96">
            <v>3</v>
          </cell>
          <cell r="I96" t="str">
            <v>A few times throughout the day and in the evening (about 8 hours)</v>
          </cell>
        </row>
        <row r="97">
          <cell r="A97" t="str">
            <v>H2.13.d</v>
          </cell>
          <cell r="B97" t="str">
            <v>Response</v>
          </cell>
          <cell r="D97" t="str">
            <v>Category option</v>
          </cell>
          <cell r="E97">
            <v>4</v>
          </cell>
          <cell r="I97" t="str">
            <v>For most of the day or night (12 hours)</v>
          </cell>
        </row>
        <row r="98">
          <cell r="A98" t="str">
            <v>H2.13.e</v>
          </cell>
          <cell r="B98" t="str">
            <v>Response</v>
          </cell>
          <cell r="D98" t="str">
            <v>Category option</v>
          </cell>
          <cell r="E98">
            <v>5</v>
          </cell>
          <cell r="I98" t="str">
            <v>All day (24 hours)</v>
          </cell>
          <cell r="K98" t="str">
            <v>Loron tomak (oras 24)</v>
          </cell>
        </row>
        <row r="99">
          <cell r="A99" t="str">
            <v>H2.14.a</v>
          </cell>
          <cell r="B99" t="str">
            <v>Response</v>
          </cell>
          <cell r="D99" t="str">
            <v>Category option</v>
          </cell>
          <cell r="E99">
            <v>1</v>
          </cell>
          <cell r="I99" t="str">
            <v>No, did not use electricity all day and all night</v>
          </cell>
          <cell r="K99" t="str">
            <v>Lae, la uza eletrisidade loron tomak no kalan tomak</v>
          </cell>
        </row>
        <row r="100">
          <cell r="A100" t="str">
            <v>H2.14.b</v>
          </cell>
          <cell r="B100" t="str">
            <v>Response</v>
          </cell>
          <cell r="D100" t="str">
            <v>Category option</v>
          </cell>
          <cell r="E100">
            <v>2</v>
          </cell>
          <cell r="I100" t="str">
            <v>Yes, used electricity all day and all night</v>
          </cell>
          <cell r="K100" t="str">
            <v>Sim, uza eletrisidade loron tomak no kalan tomak</v>
          </cell>
        </row>
        <row r="101">
          <cell r="A101" t="str">
            <v>H2.16x.a</v>
          </cell>
          <cell r="B101" t="str">
            <v>Response</v>
          </cell>
          <cell r="D101" t="str">
            <v>Category option</v>
          </cell>
          <cell r="E101">
            <v>1</v>
          </cell>
          <cell r="I101" t="str">
            <v>Hours</v>
          </cell>
          <cell r="K101" t="str">
            <v>Oras</v>
          </cell>
        </row>
        <row r="102">
          <cell r="A102" t="str">
            <v>H2.16x.b</v>
          </cell>
          <cell r="B102" t="str">
            <v>Response</v>
          </cell>
          <cell r="D102" t="str">
            <v>Category option</v>
          </cell>
          <cell r="E102">
            <v>2</v>
          </cell>
          <cell r="I102" t="str">
            <v>Days</v>
          </cell>
          <cell r="K102" t="str">
            <v>Loron</v>
          </cell>
        </row>
        <row r="103">
          <cell r="A103" t="str">
            <v>H2.16x.c</v>
          </cell>
          <cell r="B103" t="str">
            <v>Response</v>
          </cell>
          <cell r="D103" t="str">
            <v>Category option</v>
          </cell>
          <cell r="E103">
            <v>3</v>
          </cell>
          <cell r="I103" t="str">
            <v>Weeks</v>
          </cell>
          <cell r="K103" t="str">
            <v>Semana</v>
          </cell>
        </row>
        <row r="104">
          <cell r="A104" t="str">
            <v>H2.16x.d</v>
          </cell>
          <cell r="B104" t="str">
            <v>Response</v>
          </cell>
          <cell r="D104" t="str">
            <v>Category option</v>
          </cell>
          <cell r="E104">
            <v>4</v>
          </cell>
          <cell r="I104" t="str">
            <v>Months</v>
          </cell>
          <cell r="K104" t="str">
            <v>Fulan</v>
          </cell>
        </row>
        <row r="105">
          <cell r="A105" t="str">
            <v>H2.16x.e</v>
          </cell>
          <cell r="B105" t="str">
            <v>Response</v>
          </cell>
          <cell r="D105" t="str">
            <v>Category option</v>
          </cell>
          <cell r="E105">
            <v>5</v>
          </cell>
          <cell r="I105" t="str">
            <v>Years</v>
          </cell>
          <cell r="K105" t="str">
            <v>Tinan</v>
          </cell>
        </row>
        <row r="106">
          <cell r="A106" t="str">
            <v>MC12.48.a</v>
          </cell>
          <cell r="B106" t="str">
            <v>Response</v>
          </cell>
          <cell r="D106" t="str">
            <v>Category option</v>
          </cell>
          <cell r="E106">
            <v>6</v>
          </cell>
          <cell r="I106" t="str">
            <v>Quarter (3 months) / trimester / school term</v>
          </cell>
          <cell r="K106" t="str">
            <v>Trimestre (fulan 3)</v>
          </cell>
        </row>
        <row r="107">
          <cell r="A107" t="str">
            <v>MC12.48.b</v>
          </cell>
          <cell r="B107" t="str">
            <v>Response</v>
          </cell>
          <cell r="D107" t="str">
            <v>Category option</v>
          </cell>
          <cell r="E107">
            <v>7</v>
          </cell>
          <cell r="I107" t="str">
            <v>Semester (6 months)</v>
          </cell>
          <cell r="K107" t="str">
            <v>Semestre (fulan 6)</v>
          </cell>
        </row>
        <row r="108">
          <cell r="A108" t="str">
            <v>MC12.81.a</v>
          </cell>
          <cell r="B108" t="str">
            <v>Response</v>
          </cell>
          <cell r="D108" t="str">
            <v>Category option</v>
          </cell>
          <cell r="E108">
            <v>8</v>
          </cell>
          <cell r="I108" t="str">
            <v>Once-off / irregular</v>
          </cell>
          <cell r="K108" t="str">
            <v>Selu dala ida / laiha regularidade</v>
          </cell>
        </row>
        <row r="109">
          <cell r="A109" t="str">
            <v>H4.22.a</v>
          </cell>
          <cell r="B109" t="str">
            <v>Response</v>
          </cell>
          <cell r="D109" t="str">
            <v>Category option</v>
          </cell>
          <cell r="E109">
            <v>1</v>
          </cell>
          <cell r="I109" t="str">
            <v>In this aldeia</v>
          </cell>
          <cell r="K109" t="str">
            <v>Iha aldeia ida ne'e</v>
          </cell>
        </row>
        <row r="110">
          <cell r="A110" t="str">
            <v>H4.22.b</v>
          </cell>
          <cell r="B110" t="str">
            <v>Response</v>
          </cell>
          <cell r="D110" t="str">
            <v>Category option</v>
          </cell>
          <cell r="E110">
            <v>2</v>
          </cell>
          <cell r="I110" t="str">
            <v>In another aldeia within this suku</v>
          </cell>
          <cell r="K110" t="str">
            <v>Iha aldeia seluk, maibe iha suku ida ne'e</v>
          </cell>
        </row>
        <row r="111">
          <cell r="A111" t="str">
            <v>H4.22.c</v>
          </cell>
          <cell r="B111" t="str">
            <v>Response</v>
          </cell>
          <cell r="D111" t="str">
            <v>Category option</v>
          </cell>
          <cell r="E111">
            <v>3</v>
          </cell>
          <cell r="I111" t="str">
            <v>In another suku</v>
          </cell>
          <cell r="K111" t="str">
            <v>Iha suku seluk</v>
          </cell>
        </row>
        <row r="112">
          <cell r="A112" t="str">
            <v>H4.22.d</v>
          </cell>
          <cell r="B112" t="str">
            <v>Response</v>
          </cell>
          <cell r="D112" t="str">
            <v>Category option</v>
          </cell>
          <cell r="E112">
            <v>4</v>
          </cell>
          <cell r="I112" t="str">
            <v>West Timor</v>
          </cell>
          <cell r="K112" t="str">
            <v>Timor Loromonu</v>
          </cell>
        </row>
        <row r="113">
          <cell r="A113" t="str">
            <v>H4.22.e</v>
          </cell>
          <cell r="B113" t="str">
            <v>Response</v>
          </cell>
          <cell r="D113" t="str">
            <v>Category option</v>
          </cell>
          <cell r="E113">
            <v>5</v>
          </cell>
          <cell r="I113" t="str">
            <v>Overseas</v>
          </cell>
          <cell r="K113" t="str">
            <v>Iha rai liur</v>
          </cell>
        </row>
        <row r="114">
          <cell r="A114" t="str">
            <v>MC12.44.a</v>
          </cell>
          <cell r="B114" t="str">
            <v>Response</v>
          </cell>
          <cell r="D114" t="str">
            <v>Category option</v>
          </cell>
          <cell r="E114">
            <v>6</v>
          </cell>
          <cell r="I114" t="str">
            <v>Various locations</v>
          </cell>
          <cell r="K114" t="str">
            <v>Fatin oin-oin</v>
          </cell>
        </row>
        <row r="115">
          <cell r="A115" t="str">
            <v>M4.01.a</v>
          </cell>
          <cell r="B115" t="str">
            <v>Response</v>
          </cell>
          <cell r="D115" t="str">
            <v>Category option</v>
          </cell>
          <cell r="E115">
            <v>1</v>
          </cell>
          <cell r="I115" t="str">
            <v>Metres - measure each length</v>
          </cell>
          <cell r="K115" t="str">
            <v>Metru - sukat kada naruk ida</v>
          </cell>
        </row>
        <row r="116">
          <cell r="A116" t="str">
            <v>M4.01.b</v>
          </cell>
          <cell r="B116" t="str">
            <v>Response</v>
          </cell>
          <cell r="D116" t="str">
            <v>Category option</v>
          </cell>
          <cell r="E116">
            <v>2</v>
          </cell>
          <cell r="I116" t="str">
            <v>Square metres</v>
          </cell>
          <cell r="K116" t="str">
            <v>Metru kuadradu (1m x 1m)</v>
          </cell>
        </row>
        <row r="117">
          <cell r="A117" t="str">
            <v>M4.01.c</v>
          </cell>
          <cell r="B117" t="str">
            <v>Response</v>
          </cell>
          <cell r="D117" t="str">
            <v>Category option</v>
          </cell>
          <cell r="E117">
            <v>3</v>
          </cell>
          <cell r="I117" t="str">
            <v>Hectares</v>
          </cell>
          <cell r="K117" t="str">
            <v>Hektar</v>
          </cell>
        </row>
        <row r="118">
          <cell r="A118" t="str">
            <v>M7.01.a</v>
          </cell>
          <cell r="B118" t="str">
            <v>Response</v>
          </cell>
          <cell r="D118" t="str">
            <v>Category option</v>
          </cell>
          <cell r="E118">
            <v>1</v>
          </cell>
          <cell r="I118" t="str">
            <v>Mobile Phone</v>
          </cell>
          <cell r="K118" t="str">
            <v>Telemovel</v>
          </cell>
        </row>
        <row r="119">
          <cell r="A119" t="str">
            <v>M7.01.b</v>
          </cell>
          <cell r="B119" t="str">
            <v>Response</v>
          </cell>
          <cell r="D119" t="str">
            <v>Category option</v>
          </cell>
          <cell r="E119">
            <v>2</v>
          </cell>
          <cell r="I119" t="str">
            <v>Watch</v>
          </cell>
          <cell r="K119" t="str">
            <v>Relojiu liman</v>
          </cell>
        </row>
        <row r="120">
          <cell r="A120" t="str">
            <v>M7.01.c</v>
          </cell>
          <cell r="B120" t="str">
            <v>Response</v>
          </cell>
          <cell r="D120" t="str">
            <v>Category option</v>
          </cell>
          <cell r="E120">
            <v>3</v>
          </cell>
          <cell r="I120" t="str">
            <v>Radio</v>
          </cell>
          <cell r="K120" t="str">
            <v>Radio</v>
          </cell>
        </row>
        <row r="121">
          <cell r="A121" t="str">
            <v>M7.01.d</v>
          </cell>
          <cell r="B121" t="str">
            <v>Response</v>
          </cell>
          <cell r="D121" t="str">
            <v>Category option</v>
          </cell>
          <cell r="E121">
            <v>4</v>
          </cell>
          <cell r="I121" t="str">
            <v>Television</v>
          </cell>
          <cell r="K121" t="str">
            <v>Televizaun</v>
          </cell>
        </row>
        <row r="122">
          <cell r="A122" t="str">
            <v>M7.01.e</v>
          </cell>
          <cell r="B122" t="str">
            <v>Response</v>
          </cell>
          <cell r="D122" t="str">
            <v>Category option</v>
          </cell>
          <cell r="E122">
            <v>5</v>
          </cell>
          <cell r="I122" t="str">
            <v>Bicycle</v>
          </cell>
          <cell r="K122" t="str">
            <v>Bisikleta</v>
          </cell>
        </row>
        <row r="123">
          <cell r="A123" t="str">
            <v>M7.01.f</v>
          </cell>
          <cell r="B123" t="str">
            <v>Response</v>
          </cell>
          <cell r="D123" t="str">
            <v>Category option</v>
          </cell>
          <cell r="E123">
            <v>6</v>
          </cell>
          <cell r="I123" t="str">
            <v>Generator</v>
          </cell>
          <cell r="K123" t="str">
            <v>Jerador</v>
          </cell>
        </row>
        <row r="124">
          <cell r="A124" t="str">
            <v>M7.01.g</v>
          </cell>
          <cell r="B124" t="str">
            <v>Response</v>
          </cell>
          <cell r="D124" t="str">
            <v>Category option</v>
          </cell>
          <cell r="E124">
            <v>7</v>
          </cell>
          <cell r="I124" t="str">
            <v>Gas Stove / Gas Range</v>
          </cell>
          <cell r="K124" t="str">
            <v>Fugaun gas</v>
          </cell>
        </row>
        <row r="125">
          <cell r="A125" t="str">
            <v>M7.10.a</v>
          </cell>
          <cell r="B125" t="str">
            <v>Response</v>
          </cell>
          <cell r="D125" t="str">
            <v>Category option</v>
          </cell>
          <cell r="E125">
            <v>1</v>
          </cell>
          <cell r="I125" t="str">
            <v>Motorcycle / Scooter</v>
          </cell>
          <cell r="K125" t="str">
            <v>Motor / scooter</v>
          </cell>
        </row>
        <row r="126">
          <cell r="A126" t="str">
            <v>M7.10.b</v>
          </cell>
          <cell r="B126" t="str">
            <v>Response</v>
          </cell>
          <cell r="D126" t="str">
            <v>Category option</v>
          </cell>
          <cell r="E126">
            <v>2</v>
          </cell>
          <cell r="I126" t="str">
            <v>Car / truck / angguna</v>
          </cell>
          <cell r="K126" t="str">
            <v>Kareta, truk ka angguna?</v>
          </cell>
        </row>
        <row r="127">
          <cell r="A127" t="str">
            <v>M7.10.c</v>
          </cell>
          <cell r="B127" t="str">
            <v>Response</v>
          </cell>
          <cell r="D127" t="str">
            <v>Category option</v>
          </cell>
          <cell r="E127">
            <v>3</v>
          </cell>
          <cell r="I127" t="str">
            <v>Boat</v>
          </cell>
          <cell r="K127" t="str">
            <v>Bero</v>
          </cell>
        </row>
        <row r="128">
          <cell r="A128" t="str">
            <v>M7.11.a</v>
          </cell>
          <cell r="B128" t="str">
            <v>Response</v>
          </cell>
          <cell r="D128" t="str">
            <v>Category option</v>
          </cell>
          <cell r="E128">
            <v>1</v>
          </cell>
          <cell r="I128" t="str">
            <v>Taxi</v>
          </cell>
          <cell r="K128" t="str">
            <v>Taksi</v>
          </cell>
        </row>
        <row r="129">
          <cell r="A129" t="str">
            <v>M7.11.b</v>
          </cell>
          <cell r="B129" t="str">
            <v>Response</v>
          </cell>
          <cell r="D129" t="str">
            <v>Category option</v>
          </cell>
          <cell r="E129">
            <v>2</v>
          </cell>
          <cell r="I129" t="str">
            <v>Car / van, not 4WD</v>
          </cell>
          <cell r="K129" t="str">
            <v>Kareta / karrinha, la uza trasaun</v>
          </cell>
        </row>
        <row r="130">
          <cell r="A130" t="str">
            <v>M7.11.c</v>
          </cell>
          <cell r="B130" t="str">
            <v>Response</v>
          </cell>
          <cell r="D130" t="str">
            <v>Category option</v>
          </cell>
          <cell r="E130">
            <v>3</v>
          </cell>
          <cell r="I130" t="str">
            <v>4WD</v>
          </cell>
          <cell r="K130" t="str">
            <v>Kareta ho trasaun</v>
          </cell>
        </row>
        <row r="131">
          <cell r="A131" t="str">
            <v>M7.11.d</v>
          </cell>
          <cell r="B131" t="str">
            <v>Response</v>
          </cell>
          <cell r="D131" t="str">
            <v>Category option</v>
          </cell>
          <cell r="E131">
            <v>4</v>
          </cell>
          <cell r="I131" t="str">
            <v>Mikrolet / car-powered angguna</v>
          </cell>
          <cell r="K131" t="str">
            <v>Angguna uza mikrolet / karreta</v>
          </cell>
        </row>
        <row r="132">
          <cell r="A132" t="str">
            <v>M7.11.e</v>
          </cell>
          <cell r="B132" t="str">
            <v>Response</v>
          </cell>
          <cell r="D132" t="str">
            <v>Category option</v>
          </cell>
          <cell r="E132">
            <v>5</v>
          </cell>
          <cell r="I132" t="str">
            <v>Motorbike-powered angguna</v>
          </cell>
          <cell r="K132" t="str">
            <v>Angguna uza motor</v>
          </cell>
        </row>
        <row r="133">
          <cell r="A133" t="str">
            <v>M7.11.f</v>
          </cell>
          <cell r="B133" t="str">
            <v>Response</v>
          </cell>
          <cell r="D133" t="str">
            <v>Category option</v>
          </cell>
          <cell r="E133">
            <v>6</v>
          </cell>
          <cell r="I133" t="str">
            <v>Truck</v>
          </cell>
          <cell r="K133" t="str">
            <v>Truck</v>
          </cell>
        </row>
        <row r="134">
          <cell r="A134" t="str">
            <v>M7.21.a</v>
          </cell>
          <cell r="B134" t="str">
            <v>Response</v>
          </cell>
          <cell r="D134" t="str">
            <v>Category option</v>
          </cell>
          <cell r="E134">
            <v>1</v>
          </cell>
          <cell r="I134" t="str">
            <v>Refrigerator / Freezer</v>
          </cell>
          <cell r="K134" t="str">
            <v>Jeleira / Frigorífiku</v>
          </cell>
        </row>
        <row r="135">
          <cell r="A135" t="str">
            <v>M7.21.b</v>
          </cell>
          <cell r="B135" t="str">
            <v>Response</v>
          </cell>
          <cell r="D135" t="str">
            <v>Category option</v>
          </cell>
          <cell r="E135">
            <v>2</v>
          </cell>
          <cell r="I135" t="str">
            <v>Computer / iPad</v>
          </cell>
          <cell r="K135" t="str">
            <v>Komputador / iPad</v>
          </cell>
        </row>
        <row r="136">
          <cell r="A136" t="str">
            <v>M7.21.c</v>
          </cell>
          <cell r="B136" t="str">
            <v>Response</v>
          </cell>
          <cell r="D136" t="str">
            <v>Category option</v>
          </cell>
          <cell r="E136">
            <v>3</v>
          </cell>
          <cell r="I136" t="str">
            <v>Washing Machine</v>
          </cell>
          <cell r="K136" t="str">
            <v>Makina fase roupa</v>
          </cell>
        </row>
        <row r="137">
          <cell r="A137" t="str">
            <v>M7.30.a</v>
          </cell>
          <cell r="B137" t="str">
            <v>Response</v>
          </cell>
          <cell r="D137" t="str">
            <v>Category option</v>
          </cell>
          <cell r="E137">
            <v>1</v>
          </cell>
          <cell r="I137" t="str">
            <v>Axe</v>
          </cell>
          <cell r="K137" t="str">
            <v>Baliun</v>
          </cell>
        </row>
        <row r="138">
          <cell r="A138" t="str">
            <v>M7.30.b</v>
          </cell>
          <cell r="B138" t="str">
            <v>Response</v>
          </cell>
          <cell r="D138" t="str">
            <v>Category option</v>
          </cell>
          <cell r="E138">
            <v>2</v>
          </cell>
          <cell r="I138" t="str">
            <v>Hoe</v>
          </cell>
          <cell r="K138" t="str">
            <v>Enxada</v>
          </cell>
        </row>
        <row r="139">
          <cell r="A139" t="str">
            <v>M7.30.c</v>
          </cell>
          <cell r="B139" t="str">
            <v>Response</v>
          </cell>
          <cell r="D139" t="str">
            <v>Category option</v>
          </cell>
          <cell r="E139">
            <v>3</v>
          </cell>
          <cell r="I139" t="str">
            <v>Machete</v>
          </cell>
          <cell r="K139" t="str">
            <v>Taha / katana / maubeka</v>
          </cell>
        </row>
        <row r="140">
          <cell r="A140" t="str">
            <v>M7.30.d</v>
          </cell>
          <cell r="B140" t="str">
            <v>Response</v>
          </cell>
          <cell r="D140" t="str">
            <v>Category option</v>
          </cell>
          <cell r="E140">
            <v>4</v>
          </cell>
          <cell r="I140" t="str">
            <v>Crowbar</v>
          </cell>
          <cell r="K140" t="str">
            <v>Ai-suak</v>
          </cell>
        </row>
        <row r="141">
          <cell r="A141" t="str">
            <v>M7.30.e</v>
          </cell>
          <cell r="B141" t="str">
            <v>Response</v>
          </cell>
          <cell r="D141" t="str">
            <v>Category option</v>
          </cell>
          <cell r="E141">
            <v>5</v>
          </cell>
          <cell r="I141" t="str">
            <v>Wheelbarrow / pushcart</v>
          </cell>
          <cell r="K141" t="str">
            <v>Gerobak / karosa</v>
          </cell>
        </row>
        <row r="142">
          <cell r="A142" t="str">
            <v>M7.30.f</v>
          </cell>
          <cell r="B142" t="str">
            <v>Response</v>
          </cell>
          <cell r="D142" t="str">
            <v>Category option</v>
          </cell>
          <cell r="E142">
            <v>6</v>
          </cell>
          <cell r="I142" t="str">
            <v>Plough for buffalo</v>
          </cell>
          <cell r="K142" t="str">
            <v>Xarua</v>
          </cell>
        </row>
        <row r="143">
          <cell r="A143" t="str">
            <v>M7.30.g</v>
          </cell>
          <cell r="B143" t="str">
            <v>Response</v>
          </cell>
          <cell r="D143" t="str">
            <v>Category option</v>
          </cell>
          <cell r="E143">
            <v>7</v>
          </cell>
          <cell r="I143" t="str">
            <v>Rice hulling machine</v>
          </cell>
          <cell r="K143" t="str">
            <v>Mákina dulas hare</v>
          </cell>
        </row>
        <row r="144">
          <cell r="A144" t="str">
            <v>M7.30.h</v>
          </cell>
          <cell r="B144" t="str">
            <v>Response</v>
          </cell>
          <cell r="D144" t="str">
            <v>Category option</v>
          </cell>
          <cell r="E144">
            <v>8</v>
          </cell>
          <cell r="I144" t="str">
            <v>Coffee pulper</v>
          </cell>
          <cell r="K144" t="str">
            <v>Mákina dulas kafé kulit</v>
          </cell>
        </row>
        <row r="145">
          <cell r="A145" t="str">
            <v>M7.30.i</v>
          </cell>
          <cell r="B145" t="str">
            <v>Response</v>
          </cell>
          <cell r="D145" t="str">
            <v>Category option</v>
          </cell>
          <cell r="E145">
            <v>9</v>
          </cell>
          <cell r="I145" t="str">
            <v>Hand Tractor</v>
          </cell>
          <cell r="K145" t="str">
            <v>Trator-liman</v>
          </cell>
        </row>
        <row r="146">
          <cell r="A146" t="str">
            <v>M7.30.j</v>
          </cell>
          <cell r="B146" t="str">
            <v>Response</v>
          </cell>
          <cell r="D146" t="str">
            <v>Category option</v>
          </cell>
          <cell r="E146">
            <v>10</v>
          </cell>
          <cell r="I146" t="str">
            <v>Tractor</v>
          </cell>
          <cell r="K146" t="str">
            <v>Trator</v>
          </cell>
        </row>
        <row r="147">
          <cell r="A147" t="str">
            <v>M7.40.a</v>
          </cell>
          <cell r="B147" t="str">
            <v>Response</v>
          </cell>
          <cell r="D147" t="str">
            <v>Category option</v>
          </cell>
          <cell r="E147">
            <v>1</v>
          </cell>
          <cell r="I147" t="str">
            <v>Chicken</v>
          </cell>
          <cell r="K147" t="str">
            <v>Manu</v>
          </cell>
        </row>
        <row r="148">
          <cell r="A148" t="str">
            <v>M7.40.b</v>
          </cell>
          <cell r="B148" t="str">
            <v>Response</v>
          </cell>
          <cell r="D148" t="str">
            <v>Category option</v>
          </cell>
          <cell r="E148">
            <v>2</v>
          </cell>
          <cell r="I148" t="str">
            <v>Fighting rooster</v>
          </cell>
          <cell r="K148" t="str">
            <v>Manu futu</v>
          </cell>
        </row>
        <row r="149">
          <cell r="A149" t="str">
            <v>M7.40.c</v>
          </cell>
          <cell r="B149" t="str">
            <v>Response</v>
          </cell>
          <cell r="D149" t="str">
            <v>Category option</v>
          </cell>
          <cell r="E149">
            <v>3</v>
          </cell>
          <cell r="I149" t="str">
            <v>Pig</v>
          </cell>
          <cell r="K149" t="str">
            <v>Fahi</v>
          </cell>
        </row>
        <row r="150">
          <cell r="A150" t="str">
            <v>M7.40.d</v>
          </cell>
          <cell r="B150" t="str">
            <v>Response</v>
          </cell>
          <cell r="D150" t="str">
            <v>Category option</v>
          </cell>
          <cell r="E150">
            <v>4</v>
          </cell>
          <cell r="I150" t="str">
            <v>Goat</v>
          </cell>
          <cell r="K150" t="str">
            <v>Bibi</v>
          </cell>
        </row>
        <row r="151">
          <cell r="A151" t="str">
            <v>M7.40.e</v>
          </cell>
          <cell r="B151" t="str">
            <v>Response</v>
          </cell>
          <cell r="D151" t="str">
            <v>Category option</v>
          </cell>
          <cell r="E151">
            <v>5</v>
          </cell>
          <cell r="I151" t="str">
            <v>Sheep</v>
          </cell>
          <cell r="K151" t="str">
            <v>Bibi malae</v>
          </cell>
        </row>
        <row r="152">
          <cell r="A152" t="str">
            <v>M7.40.f</v>
          </cell>
          <cell r="B152" t="str">
            <v>Response</v>
          </cell>
          <cell r="D152" t="str">
            <v>Category option</v>
          </cell>
          <cell r="E152">
            <v>6</v>
          </cell>
          <cell r="I152" t="str">
            <v>Cow / Buffalo</v>
          </cell>
          <cell r="K152" t="str">
            <v>Karau</v>
          </cell>
        </row>
        <row r="153">
          <cell r="A153" t="str">
            <v>M7.40.g</v>
          </cell>
          <cell r="B153" t="str">
            <v>Response</v>
          </cell>
          <cell r="D153" t="str">
            <v>Category option</v>
          </cell>
          <cell r="E153">
            <v>7</v>
          </cell>
          <cell r="I153" t="str">
            <v>Horse / donkey</v>
          </cell>
          <cell r="K153" t="str">
            <v>Kuda</v>
          </cell>
        </row>
        <row r="154">
          <cell r="A154" t="str">
            <v>M7.40.h</v>
          </cell>
          <cell r="B154" t="str">
            <v>Response</v>
          </cell>
          <cell r="D154" t="str">
            <v>Category option</v>
          </cell>
          <cell r="E154">
            <v>8</v>
          </cell>
          <cell r="I154" t="str">
            <v>Duck</v>
          </cell>
          <cell r="K154" t="str">
            <v>Manu rade</v>
          </cell>
        </row>
        <row r="155">
          <cell r="A155" t="str">
            <v>M7.40.i</v>
          </cell>
          <cell r="B155" t="str">
            <v>Response</v>
          </cell>
          <cell r="D155" t="str">
            <v>Category option</v>
          </cell>
          <cell r="E155">
            <v>9</v>
          </cell>
          <cell r="I155" t="str">
            <v>Turtle</v>
          </cell>
          <cell r="K155" t="str">
            <v>Lenuk</v>
          </cell>
        </row>
        <row r="156">
          <cell r="A156" t="str">
            <v>M7.40.j</v>
          </cell>
          <cell r="B156" t="str">
            <v>Response</v>
          </cell>
          <cell r="D156" t="str">
            <v>Category option</v>
          </cell>
          <cell r="E156">
            <v>10</v>
          </cell>
          <cell r="I156" t="str">
            <v>Dog</v>
          </cell>
          <cell r="K156" t="str">
            <v>Asu</v>
          </cell>
        </row>
        <row r="157">
          <cell r="A157" t="str">
            <v>M7.12.a</v>
          </cell>
          <cell r="B157" t="str">
            <v>Response</v>
          </cell>
          <cell r="D157" t="str">
            <v>Category option</v>
          </cell>
          <cell r="E157">
            <v>1</v>
          </cell>
          <cell r="I157" t="str">
            <v>Dug-out canoe</v>
          </cell>
          <cell r="K157" t="str">
            <v>Bero ai kanotak</v>
          </cell>
        </row>
        <row r="158">
          <cell r="A158" t="str">
            <v>M7.12.b</v>
          </cell>
          <cell r="B158" t="str">
            <v>Response</v>
          </cell>
          <cell r="D158" t="str">
            <v>Category option</v>
          </cell>
          <cell r="E158">
            <v>2</v>
          </cell>
          <cell r="I158" t="str">
            <v>Row boat / fiberglass canoe</v>
          </cell>
          <cell r="K158" t="str">
            <v>Bero hean-bero fibreglass</v>
          </cell>
        </row>
        <row r="159">
          <cell r="A159" t="str">
            <v>M7.12.c</v>
          </cell>
          <cell r="B159" t="str">
            <v>Response</v>
          </cell>
          <cell r="D159" t="str">
            <v>Category option</v>
          </cell>
          <cell r="E159">
            <v>3</v>
          </cell>
          <cell r="I159" t="str">
            <v>Boat with motor</v>
          </cell>
          <cell r="K159" t="str">
            <v>Bero ho motor</v>
          </cell>
        </row>
        <row r="160">
          <cell r="A160" t="str">
            <v>M7.20.a</v>
          </cell>
          <cell r="B160" t="str">
            <v>Response</v>
          </cell>
          <cell r="D160" t="str">
            <v>Category option</v>
          </cell>
          <cell r="E160">
            <v>1</v>
          </cell>
          <cell r="I160" t="str">
            <v>Satellite dish</v>
          </cell>
          <cell r="K160" t="str">
            <v>Parabola</v>
          </cell>
        </row>
        <row r="161">
          <cell r="A161" t="str">
            <v>M7.20.b</v>
          </cell>
          <cell r="B161" t="str">
            <v>Response</v>
          </cell>
          <cell r="D161" t="str">
            <v>Category option</v>
          </cell>
          <cell r="E161">
            <v>2</v>
          </cell>
          <cell r="I161" t="str">
            <v>Dvd / Vcd / Cd / Vhs Player</v>
          </cell>
          <cell r="K161" t="str">
            <v>Dvd / Vcd / Cd / Vhs Player</v>
          </cell>
        </row>
        <row r="162">
          <cell r="A162" t="str">
            <v>M7.21.a</v>
          </cell>
          <cell r="B162" t="str">
            <v>Response</v>
          </cell>
          <cell r="D162" t="str">
            <v>Category option</v>
          </cell>
          <cell r="E162">
            <v>1</v>
          </cell>
          <cell r="I162" t="str">
            <v>Refrigerator / Freezer</v>
          </cell>
          <cell r="K162" t="str">
            <v>Jeleira / Frigorífiku</v>
          </cell>
        </row>
        <row r="163">
          <cell r="A163" t="str">
            <v>M7.21.b</v>
          </cell>
          <cell r="B163" t="str">
            <v>Response</v>
          </cell>
          <cell r="D163" t="str">
            <v>Category option</v>
          </cell>
          <cell r="E163">
            <v>2</v>
          </cell>
          <cell r="I163" t="str">
            <v>Computer / iPad</v>
          </cell>
          <cell r="K163" t="str">
            <v>Komputador / iPad</v>
          </cell>
        </row>
        <row r="164">
          <cell r="A164" t="str">
            <v>M7.21.c</v>
          </cell>
          <cell r="B164" t="str">
            <v>Response</v>
          </cell>
          <cell r="D164" t="str">
            <v>Category option</v>
          </cell>
          <cell r="E164">
            <v>3</v>
          </cell>
          <cell r="I164" t="str">
            <v>Washing Machine</v>
          </cell>
          <cell r="K164" t="str">
            <v>Makina fase roupa</v>
          </cell>
        </row>
        <row r="165">
          <cell r="A165" t="str">
            <v>M11.13.a</v>
          </cell>
          <cell r="B165" t="str">
            <v>Response</v>
          </cell>
          <cell r="D165" t="str">
            <v>Category option</v>
          </cell>
          <cell r="E165">
            <v>1</v>
          </cell>
          <cell r="I165" t="str">
            <v>Public Hall</v>
          </cell>
          <cell r="K165" t="str">
            <v>Salaun públiku</v>
          </cell>
        </row>
        <row r="166">
          <cell r="A166" t="str">
            <v>M11.13.b</v>
          </cell>
          <cell r="B166" t="str">
            <v>Response</v>
          </cell>
          <cell r="D166" t="str">
            <v>Category option</v>
          </cell>
          <cell r="E166">
            <v>2</v>
          </cell>
          <cell r="I166" t="str">
            <v>Aldeia office</v>
          </cell>
          <cell r="K166" t="str">
            <v>Cede Aldeia</v>
          </cell>
        </row>
        <row r="167">
          <cell r="A167" t="str">
            <v>M11.13.c</v>
          </cell>
          <cell r="B167" t="str">
            <v>Response</v>
          </cell>
          <cell r="D167" t="str">
            <v>Category option</v>
          </cell>
          <cell r="E167">
            <v>3</v>
          </cell>
          <cell r="I167" t="str">
            <v>Suku office</v>
          </cell>
          <cell r="K167" t="str">
            <v>Cede Suku</v>
          </cell>
        </row>
        <row r="168">
          <cell r="A168" t="str">
            <v>M11.13.d</v>
          </cell>
          <cell r="B168" t="str">
            <v>Response</v>
          </cell>
          <cell r="D168" t="str">
            <v>Category option</v>
          </cell>
          <cell r="E168">
            <v>4</v>
          </cell>
          <cell r="I168" t="str">
            <v>Xefe Aldeia's house</v>
          </cell>
          <cell r="K168" t="str">
            <v>Xefe Aldeia nia uma</v>
          </cell>
        </row>
        <row r="169">
          <cell r="A169" t="str">
            <v>M11.13.e</v>
          </cell>
          <cell r="B169" t="str">
            <v>Response</v>
          </cell>
          <cell r="D169" t="str">
            <v>Category option</v>
          </cell>
          <cell r="E169">
            <v>5</v>
          </cell>
          <cell r="I169" t="str">
            <v>Xefe Suku's house</v>
          </cell>
          <cell r="K169" t="str">
            <v>Xefe Suku nia uma</v>
          </cell>
        </row>
        <row r="170">
          <cell r="A170" t="str">
            <v>M11.13.f</v>
          </cell>
          <cell r="B170" t="str">
            <v>Response</v>
          </cell>
          <cell r="D170" t="str">
            <v>Category option</v>
          </cell>
          <cell r="E170">
            <v>6</v>
          </cell>
          <cell r="I170" t="str">
            <v>School</v>
          </cell>
          <cell r="K170" t="str">
            <v>Escola</v>
          </cell>
        </row>
        <row r="171">
          <cell r="A171" t="str">
            <v>M11.13.g</v>
          </cell>
          <cell r="B171" t="str">
            <v>Response</v>
          </cell>
          <cell r="D171" t="str">
            <v>Category option</v>
          </cell>
          <cell r="E171">
            <v>7</v>
          </cell>
          <cell r="I171" t="str">
            <v>Church</v>
          </cell>
          <cell r="K171" t="str">
            <v>Igreja</v>
          </cell>
        </row>
        <row r="172">
          <cell r="A172" t="str">
            <v>M11.13.h</v>
          </cell>
          <cell r="B172" t="str">
            <v>Response</v>
          </cell>
          <cell r="D172" t="str">
            <v>Category option</v>
          </cell>
          <cell r="E172">
            <v>8</v>
          </cell>
          <cell r="I172" t="str">
            <v>Health centre</v>
          </cell>
          <cell r="K172" t="str">
            <v>Sentru saúde</v>
          </cell>
        </row>
        <row r="173">
          <cell r="A173" t="str">
            <v>M11.13.i</v>
          </cell>
          <cell r="B173" t="str">
            <v>Response</v>
          </cell>
          <cell r="D173" t="str">
            <v>Category option</v>
          </cell>
          <cell r="E173">
            <v>9</v>
          </cell>
          <cell r="I173" t="str">
            <v>Outside on the grass</v>
          </cell>
          <cell r="K173" t="str">
            <v>Iha rai luan</v>
          </cell>
        </row>
        <row r="174">
          <cell r="A174" t="str">
            <v>M11.10.a</v>
          </cell>
          <cell r="B174" t="str">
            <v>Response</v>
          </cell>
          <cell r="D174" t="str">
            <v>Category option</v>
          </cell>
          <cell r="E174">
            <v>2</v>
          </cell>
          <cell r="I174" t="str">
            <v>Knows</v>
          </cell>
          <cell r="K174" t="str">
            <v>Hatene</v>
          </cell>
        </row>
        <row r="175">
          <cell r="A175" t="str">
            <v>H5.20.a</v>
          </cell>
          <cell r="B175" t="str">
            <v>Response</v>
          </cell>
          <cell r="D175" t="str">
            <v>Category option</v>
          </cell>
          <cell r="E175">
            <v>1</v>
          </cell>
          <cell r="I175" t="str">
            <v xml:space="preserve">Bottled </v>
          </cell>
          <cell r="K175" t="str">
            <v>Be botir (AQUA)</v>
          </cell>
        </row>
        <row r="176">
          <cell r="A176" t="str">
            <v>H5.20.b</v>
          </cell>
          <cell r="B176" t="str">
            <v>Response</v>
          </cell>
          <cell r="D176" t="str">
            <v>Category option</v>
          </cell>
          <cell r="E176">
            <v>2</v>
          </cell>
          <cell r="I176" t="str">
            <v xml:space="preserve">Piped Into Dwelling </v>
          </cell>
          <cell r="K176" t="str">
            <v>Pipa ba uma kain</v>
          </cell>
        </row>
        <row r="177">
          <cell r="A177" t="str">
            <v>H5.20.c</v>
          </cell>
          <cell r="B177" t="str">
            <v>Response</v>
          </cell>
          <cell r="D177" t="str">
            <v>Category option</v>
          </cell>
          <cell r="E177">
            <v>3</v>
          </cell>
          <cell r="I177" t="str">
            <v>Piped To Yard / Plot (On-Site)</v>
          </cell>
          <cell r="K177" t="str">
            <v xml:space="preserve">Pipa iha uma ninin (iha fatin) </v>
          </cell>
        </row>
        <row r="178">
          <cell r="A178" t="str">
            <v>H5.20.d</v>
          </cell>
          <cell r="B178" t="str">
            <v>Response</v>
          </cell>
          <cell r="D178" t="str">
            <v>Category option</v>
          </cell>
          <cell r="E178">
            <v>4</v>
          </cell>
          <cell r="I178" t="str">
            <v>Tap / Standpipe Off-Site</v>
          </cell>
          <cell r="K178" t="str">
            <v>Torneira</v>
          </cell>
        </row>
        <row r="179">
          <cell r="A179" t="str">
            <v>H5.20.e</v>
          </cell>
          <cell r="B179" t="str">
            <v>Response</v>
          </cell>
          <cell r="D179" t="str">
            <v>Category option</v>
          </cell>
          <cell r="E179">
            <v>5</v>
          </cell>
          <cell r="I179" t="str">
            <v>Well</v>
          </cell>
          <cell r="K179" t="str">
            <v>Be posu</v>
          </cell>
        </row>
        <row r="180">
          <cell r="A180" t="str">
            <v>H5.20.f</v>
          </cell>
          <cell r="B180" t="str">
            <v>Response</v>
          </cell>
          <cell r="D180" t="str">
            <v>Category option</v>
          </cell>
          <cell r="E180">
            <v>6</v>
          </cell>
          <cell r="I180" t="str">
            <v>Borehole</v>
          </cell>
          <cell r="K180" t="str">
            <v xml:space="preserve">Ke'e be </v>
          </cell>
        </row>
        <row r="181">
          <cell r="A181" t="str">
            <v>H5.20.g</v>
          </cell>
          <cell r="B181" t="str">
            <v>Response</v>
          </cell>
          <cell r="D181" t="str">
            <v>Category option</v>
          </cell>
          <cell r="E181">
            <v>7</v>
          </cell>
          <cell r="I181" t="str">
            <v>Spring</v>
          </cell>
          <cell r="K181" t="str">
            <v>Be moris</v>
          </cell>
        </row>
        <row r="182">
          <cell r="A182" t="str">
            <v>H5.20.h</v>
          </cell>
          <cell r="B182" t="str">
            <v>Response</v>
          </cell>
          <cell r="D182" t="str">
            <v>Category option</v>
          </cell>
          <cell r="E182">
            <v>8</v>
          </cell>
          <cell r="I182" t="str">
            <v>River / Stream</v>
          </cell>
          <cell r="K182" t="str">
            <v>Mota / be sulin</v>
          </cell>
        </row>
        <row r="183">
          <cell r="A183" t="str">
            <v>H5.20.i</v>
          </cell>
          <cell r="B183" t="str">
            <v>Response</v>
          </cell>
          <cell r="D183" t="str">
            <v>Category option</v>
          </cell>
          <cell r="E183">
            <v>9</v>
          </cell>
          <cell r="I183" t="str">
            <v>Dam / Lake / Pond</v>
          </cell>
          <cell r="K183" t="str">
            <v>Kolam / lagua</v>
          </cell>
        </row>
        <row r="184">
          <cell r="A184" t="str">
            <v>H5.20.j</v>
          </cell>
          <cell r="B184" t="str">
            <v>Response</v>
          </cell>
          <cell r="D184" t="str">
            <v>Category option</v>
          </cell>
          <cell r="E184">
            <v>10</v>
          </cell>
          <cell r="I184" t="str">
            <v xml:space="preserve">Canal / Irrigation Channel  </v>
          </cell>
          <cell r="K184" t="str">
            <v xml:space="preserve">Be dalan / kanal irigasaun </v>
          </cell>
        </row>
        <row r="185">
          <cell r="A185" t="str">
            <v>H5.20.k</v>
          </cell>
          <cell r="B185" t="str">
            <v>Response</v>
          </cell>
          <cell r="D185" t="str">
            <v>Category option</v>
          </cell>
          <cell r="E185">
            <v>11</v>
          </cell>
          <cell r="I185" t="str">
            <v>Rainwater</v>
          </cell>
          <cell r="K185" t="str">
            <v>Udan been</v>
          </cell>
        </row>
        <row r="186">
          <cell r="A186" t="str">
            <v>H5.20.l</v>
          </cell>
          <cell r="B186" t="str">
            <v>Response</v>
          </cell>
          <cell r="D186" t="str">
            <v>Category option</v>
          </cell>
          <cell r="E186">
            <v>12</v>
          </cell>
          <cell r="I186" t="str">
            <v>Truck / Cart / Tanker</v>
          </cell>
          <cell r="K186" t="str">
            <v>Trek / gerobak / Tanke</v>
          </cell>
        </row>
        <row r="187">
          <cell r="A187" t="str">
            <v>MC5.02a</v>
          </cell>
          <cell r="B187" t="str">
            <v>Response</v>
          </cell>
          <cell r="D187" t="str">
            <v>Category option</v>
          </cell>
          <cell r="E187">
            <v>1</v>
          </cell>
          <cell r="I187" t="str">
            <v>Kgs</v>
          </cell>
          <cell r="K187" t="str">
            <v>Kilo</v>
          </cell>
        </row>
        <row r="188">
          <cell r="A188" t="str">
            <v>MC5.02b</v>
          </cell>
          <cell r="B188" t="str">
            <v>Response</v>
          </cell>
          <cell r="D188" t="str">
            <v>Category option</v>
          </cell>
          <cell r="E188">
            <v>2</v>
          </cell>
          <cell r="I188" t="str">
            <v>Small tin / milk can (330g)</v>
          </cell>
        </row>
        <row r="189">
          <cell r="A189" t="str">
            <v>MC5.02c</v>
          </cell>
          <cell r="B189" t="str">
            <v>Response</v>
          </cell>
          <cell r="D189" t="str">
            <v>Category option</v>
          </cell>
          <cell r="E189">
            <v>3</v>
          </cell>
          <cell r="I189" t="str">
            <v>Sack</v>
          </cell>
          <cell r="K189" t="str">
            <v>Saku</v>
          </cell>
        </row>
        <row r="190">
          <cell r="A190" t="str">
            <v>MC5.02d</v>
          </cell>
          <cell r="B190" t="str">
            <v>Response</v>
          </cell>
          <cell r="D190" t="str">
            <v>Category option</v>
          </cell>
          <cell r="E190">
            <v>4</v>
          </cell>
          <cell r="I190" t="str">
            <v>Cart</v>
          </cell>
          <cell r="K190" t="str">
            <v>Gerobak / karosa</v>
          </cell>
        </row>
        <row r="191">
          <cell r="A191" t="str">
            <v>MC5.02e</v>
          </cell>
          <cell r="B191" t="str">
            <v>Response</v>
          </cell>
          <cell r="D191" t="str">
            <v>Category option</v>
          </cell>
          <cell r="E191">
            <v>5</v>
          </cell>
          <cell r="I191" t="str">
            <v>Don't know - estimate amount with image of cart</v>
          </cell>
          <cell r="K191" t="str">
            <v>La hatene - koko sura liu husi hare foto gerobak</v>
          </cell>
        </row>
        <row r="192">
          <cell r="A192" t="str">
            <v>MC5.01a</v>
          </cell>
          <cell r="B192" t="str">
            <v>Response</v>
          </cell>
          <cell r="D192" t="str">
            <v>Category option</v>
          </cell>
          <cell r="E192">
            <v>1</v>
          </cell>
          <cell r="I192" t="str">
            <v>Cassava</v>
          </cell>
          <cell r="K192" t="str">
            <v>Aifarina</v>
          </cell>
        </row>
        <row r="193">
          <cell r="A193" t="str">
            <v>MC5.01b</v>
          </cell>
          <cell r="B193" t="str">
            <v>Response</v>
          </cell>
          <cell r="D193" t="str">
            <v>Category option</v>
          </cell>
          <cell r="E193">
            <v>2</v>
          </cell>
          <cell r="I193" t="str">
            <v>Maize or corn</v>
          </cell>
          <cell r="K193" t="str">
            <v>Batar</v>
          </cell>
        </row>
        <row r="194">
          <cell r="A194" t="str">
            <v>MC5.01c</v>
          </cell>
          <cell r="B194" t="str">
            <v>Response</v>
          </cell>
          <cell r="D194" t="str">
            <v>Category option</v>
          </cell>
          <cell r="E194">
            <v>3</v>
          </cell>
          <cell r="I194" t="str">
            <v>Rice</v>
          </cell>
          <cell r="K194" t="str">
            <v>Fos / hare</v>
          </cell>
        </row>
        <row r="195">
          <cell r="A195" t="str">
            <v>MC5.01d</v>
          </cell>
          <cell r="B195" t="str">
            <v>Response</v>
          </cell>
          <cell r="D195" t="str">
            <v>Category option</v>
          </cell>
          <cell r="E195">
            <v>4</v>
          </cell>
          <cell r="I195" t="str">
            <v>Squash / pumpkin</v>
          </cell>
          <cell r="K195" t="str">
            <v>Lakeru</v>
          </cell>
        </row>
        <row r="196">
          <cell r="A196" t="str">
            <v>MC5.01e</v>
          </cell>
          <cell r="B196" t="str">
            <v>Response</v>
          </cell>
          <cell r="D196" t="str">
            <v>Category option</v>
          </cell>
          <cell r="E196">
            <v>5</v>
          </cell>
          <cell r="I196" t="str">
            <v>Potato / sweet potato</v>
          </cell>
          <cell r="K196" t="str">
            <v>Fehuk ka fehuk midar</v>
          </cell>
        </row>
        <row r="197">
          <cell r="A197" t="str">
            <v>MC5.01f</v>
          </cell>
          <cell r="B197" t="str">
            <v>Response</v>
          </cell>
          <cell r="D197" t="str">
            <v>Category option</v>
          </cell>
          <cell r="E197">
            <v>6</v>
          </cell>
          <cell r="I197" t="str">
            <v>Taro (talas / kontas)</v>
          </cell>
          <cell r="K197" t="str">
            <v>Talas ka kontas</v>
          </cell>
        </row>
        <row r="198">
          <cell r="A198" t="str">
            <v>MC5.01g</v>
          </cell>
          <cell r="B198" t="str">
            <v>Response</v>
          </cell>
          <cell r="D198" t="str">
            <v>Category option</v>
          </cell>
          <cell r="E198">
            <v>7</v>
          </cell>
          <cell r="I198" t="str">
            <v>Beans (kidney beans, soy beans)</v>
          </cell>
          <cell r="K198" t="str">
            <v>Koto (koto mean, fore keli)</v>
          </cell>
        </row>
        <row r="199">
          <cell r="A199" t="str">
            <v>MC5.01h</v>
          </cell>
          <cell r="B199" t="str">
            <v>Response</v>
          </cell>
          <cell r="D199" t="str">
            <v>Category option</v>
          </cell>
          <cell r="E199">
            <v>8</v>
          </cell>
          <cell r="I199" t="str">
            <v>Peanuts</v>
          </cell>
          <cell r="K199" t="str">
            <v>Forai</v>
          </cell>
        </row>
        <row r="200">
          <cell r="A200" t="str">
            <v>MC5.01i</v>
          </cell>
          <cell r="B200" t="str">
            <v>Response</v>
          </cell>
          <cell r="D200" t="str">
            <v>Category option</v>
          </cell>
          <cell r="E200">
            <v>9</v>
          </cell>
          <cell r="I200" t="str">
            <v>Other vegetables</v>
          </cell>
          <cell r="K200" t="str">
            <v>Modo sira seluk</v>
          </cell>
        </row>
        <row r="201">
          <cell r="A201" t="str">
            <v>MC5.01j</v>
          </cell>
          <cell r="B201" t="str">
            <v>Response</v>
          </cell>
          <cell r="D201" t="str">
            <v>Category option</v>
          </cell>
          <cell r="E201">
            <v>10</v>
          </cell>
          <cell r="I201" t="str">
            <v>Bananas</v>
          </cell>
          <cell r="K201" t="str">
            <v>Hudi</v>
          </cell>
        </row>
        <row r="202">
          <cell r="A202" t="str">
            <v>MC5.01k</v>
          </cell>
          <cell r="B202" t="str">
            <v>Response</v>
          </cell>
          <cell r="D202" t="str">
            <v>Category option</v>
          </cell>
          <cell r="E202">
            <v>11</v>
          </cell>
          <cell r="I202" t="str">
            <v>Coconuts</v>
          </cell>
          <cell r="K202" t="str">
            <v>Nuu</v>
          </cell>
        </row>
        <row r="203">
          <cell r="A203" t="str">
            <v>MC5.01l</v>
          </cell>
          <cell r="B203" t="str">
            <v>Response</v>
          </cell>
          <cell r="D203" t="str">
            <v>Category option</v>
          </cell>
          <cell r="E203">
            <v>12</v>
          </cell>
          <cell r="I203" t="str">
            <v>Other fruit</v>
          </cell>
          <cell r="K203" t="str">
            <v>Ai-fuan sira seluk</v>
          </cell>
        </row>
        <row r="204">
          <cell r="A204" t="str">
            <v>MC5.01m</v>
          </cell>
          <cell r="B204" t="str">
            <v>Response</v>
          </cell>
          <cell r="D204" t="str">
            <v>Category option</v>
          </cell>
          <cell r="E204">
            <v>13</v>
          </cell>
          <cell r="I204" t="str">
            <v>Coffee</v>
          </cell>
          <cell r="K204" t="str">
            <v>Kafe</v>
          </cell>
        </row>
        <row r="205">
          <cell r="A205" t="str">
            <v>MC5.01n</v>
          </cell>
          <cell r="B205" t="str">
            <v>Response</v>
          </cell>
          <cell r="D205" t="str">
            <v>Category option</v>
          </cell>
          <cell r="E205">
            <v>14</v>
          </cell>
          <cell r="I205" t="str">
            <v>Other crops</v>
          </cell>
          <cell r="K205" t="str">
            <v>Ai-han seluk</v>
          </cell>
        </row>
        <row r="206">
          <cell r="A206" t="str">
            <v>H5.21.a</v>
          </cell>
          <cell r="B206" t="str">
            <v>Response</v>
          </cell>
          <cell r="D206" t="str">
            <v>Category option</v>
          </cell>
          <cell r="E206">
            <v>1</v>
          </cell>
          <cell r="I206" t="str">
            <v>Just this family</v>
          </cell>
          <cell r="K206" t="str">
            <v>Familia ida ne deit</v>
          </cell>
        </row>
        <row r="207">
          <cell r="A207" t="str">
            <v>H5.21.b</v>
          </cell>
          <cell r="B207" t="str">
            <v>Response</v>
          </cell>
          <cell r="D207" t="str">
            <v>Category option</v>
          </cell>
          <cell r="E207">
            <v>2</v>
          </cell>
          <cell r="I207" t="str">
            <v>Just some people</v>
          </cell>
          <cell r="K207" t="str">
            <v>Ema balun deit</v>
          </cell>
        </row>
        <row r="208">
          <cell r="A208" t="str">
            <v>H5.21.c</v>
          </cell>
          <cell r="B208" t="str">
            <v>Response</v>
          </cell>
          <cell r="D208" t="str">
            <v>Category option</v>
          </cell>
          <cell r="E208">
            <v>3</v>
          </cell>
          <cell r="I208" t="str">
            <v>Anyone - a public source that anybody in the aldeia can use</v>
          </cell>
          <cell r="K208" t="str">
            <v>Ema hotu-hotu (be'e matan públiku ida nebee ema hotu-hotu iha aldeia bele uza)</v>
          </cell>
        </row>
        <row r="209">
          <cell r="A209" t="str">
            <v>MC10.02a</v>
          </cell>
          <cell r="B209" t="str">
            <v>Response</v>
          </cell>
          <cell r="D209" t="str">
            <v>Category option</v>
          </cell>
          <cell r="E209">
            <v>1</v>
          </cell>
          <cell r="I209" t="str">
            <v>Date: year, month, day</v>
          </cell>
          <cell r="K209" t="str">
            <v>Data: tinan, fulan no loron</v>
          </cell>
        </row>
        <row r="210">
          <cell r="A210" t="str">
            <v>MC10.02b</v>
          </cell>
          <cell r="B210" t="str">
            <v>Response</v>
          </cell>
          <cell r="D210" t="str">
            <v>Category option</v>
          </cell>
          <cell r="E210">
            <v>2</v>
          </cell>
          <cell r="I210" t="str">
            <v>Date: year, month only</v>
          </cell>
          <cell r="K210" t="str">
            <v>Data: tinan no fulan deit</v>
          </cell>
        </row>
        <row r="211">
          <cell r="A211" t="str">
            <v>MC10.02c</v>
          </cell>
          <cell r="B211" t="str">
            <v>Response</v>
          </cell>
          <cell r="D211" t="str">
            <v>Category option</v>
          </cell>
          <cell r="E211">
            <v>3</v>
          </cell>
          <cell r="I211" t="str">
            <v>Days ago</v>
          </cell>
          <cell r="K211" t="str">
            <v>Loron liu ba</v>
          </cell>
        </row>
        <row r="212">
          <cell r="A212" t="str">
            <v>MC10.02d</v>
          </cell>
          <cell r="B212" t="str">
            <v>Response</v>
          </cell>
          <cell r="D212" t="str">
            <v>Category option</v>
          </cell>
          <cell r="E212">
            <v>4</v>
          </cell>
          <cell r="I212" t="str">
            <v>Weeks ago</v>
          </cell>
          <cell r="K212" t="str">
            <v>Semana liu ba</v>
          </cell>
        </row>
        <row r="213">
          <cell r="A213" t="str">
            <v>MC10.08a</v>
          </cell>
          <cell r="B213" t="str">
            <v>Response</v>
          </cell>
          <cell r="D213" t="str">
            <v>Category option</v>
          </cell>
          <cell r="E213">
            <v>1</v>
          </cell>
          <cell r="I213" t="str">
            <v>Walk</v>
          </cell>
          <cell r="K213" t="str">
            <v>Lao</v>
          </cell>
        </row>
        <row r="214">
          <cell r="A214" t="str">
            <v>MC10.08b</v>
          </cell>
          <cell r="B214" t="str">
            <v>Response</v>
          </cell>
          <cell r="D214" t="str">
            <v>Category option</v>
          </cell>
          <cell r="E214">
            <v>2</v>
          </cell>
          <cell r="I214" t="str">
            <v>Bicycle</v>
          </cell>
          <cell r="K214" t="str">
            <v>Biskleta</v>
          </cell>
        </row>
        <row r="215">
          <cell r="A215" t="str">
            <v>MC10.08c</v>
          </cell>
          <cell r="B215" t="str">
            <v>Response</v>
          </cell>
          <cell r="D215" t="str">
            <v>Category option</v>
          </cell>
          <cell r="E215">
            <v>3</v>
          </cell>
          <cell r="I215" t="str">
            <v>Taxi</v>
          </cell>
          <cell r="K215" t="str">
            <v>Taxi</v>
          </cell>
        </row>
        <row r="216">
          <cell r="A216" t="str">
            <v>MC10.08d</v>
          </cell>
          <cell r="B216" t="str">
            <v>Response</v>
          </cell>
          <cell r="D216" t="str">
            <v>Category option</v>
          </cell>
          <cell r="E216">
            <v>4</v>
          </cell>
          <cell r="I216" t="str">
            <v>Private car / private truck</v>
          </cell>
          <cell r="K216" t="str">
            <v>Kareta / truk privadu</v>
          </cell>
        </row>
        <row r="217">
          <cell r="A217" t="str">
            <v>MC10.08e</v>
          </cell>
          <cell r="B217" t="str">
            <v>Response</v>
          </cell>
          <cell r="D217" t="str">
            <v>Category option</v>
          </cell>
          <cell r="E217">
            <v>5</v>
          </cell>
          <cell r="I217" t="str">
            <v>Motorbike / scooter</v>
          </cell>
          <cell r="K217" t="str">
            <v>Motor</v>
          </cell>
        </row>
        <row r="218">
          <cell r="A218" t="str">
            <v>MC10.08f</v>
          </cell>
          <cell r="B218" t="str">
            <v>Response</v>
          </cell>
          <cell r="D218" t="str">
            <v>Category option</v>
          </cell>
          <cell r="E218">
            <v>6</v>
          </cell>
          <cell r="I218" t="str">
            <v>Public truck / mikrolet / bus</v>
          </cell>
          <cell r="K218" t="str">
            <v>Angguna / mikrolet / truk publiku</v>
          </cell>
        </row>
        <row r="219">
          <cell r="A219" t="str">
            <v>MC10.08g</v>
          </cell>
          <cell r="B219" t="str">
            <v>Response</v>
          </cell>
          <cell r="D219" t="str">
            <v>Category option</v>
          </cell>
          <cell r="E219">
            <v>7</v>
          </cell>
          <cell r="I219" t="str">
            <v>Horse</v>
          </cell>
          <cell r="K219" t="str">
            <v>Kuda</v>
          </cell>
        </row>
        <row r="220">
          <cell r="A220" t="str">
            <v>MC10.08h</v>
          </cell>
          <cell r="B220" t="str">
            <v>Response</v>
          </cell>
          <cell r="D220" t="str">
            <v>Category option</v>
          </cell>
          <cell r="E220">
            <v>8</v>
          </cell>
          <cell r="I220" t="str">
            <v>Boat</v>
          </cell>
          <cell r="K220" t="str">
            <v>Ber'o</v>
          </cell>
        </row>
        <row r="221">
          <cell r="A221" t="str">
            <v>MC10.08i</v>
          </cell>
          <cell r="B221" t="str">
            <v>Response</v>
          </cell>
          <cell r="D221" t="str">
            <v>Category option</v>
          </cell>
          <cell r="E221">
            <v>9</v>
          </cell>
          <cell r="I221" t="str">
            <v>Public Ferry</v>
          </cell>
          <cell r="K221" t="str">
            <v>Ferry</v>
          </cell>
        </row>
        <row r="222">
          <cell r="A222" t="str">
            <v>MC10.50a</v>
          </cell>
          <cell r="B222" t="str">
            <v>Response</v>
          </cell>
          <cell r="D222" t="str">
            <v>Category option</v>
          </cell>
          <cell r="E222">
            <v>1</v>
          </cell>
          <cell r="I222" t="str">
            <v>Improved</v>
          </cell>
          <cell r="K222" t="str">
            <v>Diak liu tan</v>
          </cell>
        </row>
        <row r="223">
          <cell r="A223" t="str">
            <v>MC10.50b</v>
          </cell>
          <cell r="B223" t="str">
            <v>Response</v>
          </cell>
          <cell r="D223" t="str">
            <v>Category option</v>
          </cell>
          <cell r="E223">
            <v>2</v>
          </cell>
          <cell r="I223" t="str">
            <v>Deteriorated</v>
          </cell>
          <cell r="K223" t="str">
            <v>At liu tan</v>
          </cell>
        </row>
        <row r="224">
          <cell r="A224" t="str">
            <v>MC10.50c</v>
          </cell>
          <cell r="B224" t="str">
            <v>Response</v>
          </cell>
          <cell r="D224" t="str">
            <v>Category option</v>
          </cell>
          <cell r="E224">
            <v>3</v>
          </cell>
          <cell r="I224" t="str">
            <v>Stayed the same</v>
          </cell>
          <cell r="K224" t="str">
            <v>Hanesan deit</v>
          </cell>
        </row>
        <row r="225">
          <cell r="A225" t="str">
            <v>MC10.50d</v>
          </cell>
          <cell r="B225" t="str">
            <v>Response</v>
          </cell>
          <cell r="D225" t="str">
            <v>Category option</v>
          </cell>
          <cell r="E225">
            <v>4</v>
          </cell>
          <cell r="I225" t="str">
            <v>Not in aldeia 2 years ago</v>
          </cell>
          <cell r="K225" t="str">
            <v>La hela iha aldeia ne'e tinan 2 kotuk</v>
          </cell>
        </row>
        <row r="226">
          <cell r="A226" t="str">
            <v>MC12.01.a</v>
          </cell>
          <cell r="B226" t="str">
            <v>Response</v>
          </cell>
          <cell r="D226" t="str">
            <v>Category option</v>
          </cell>
          <cell r="E226">
            <v>1</v>
          </cell>
          <cell r="I226" t="str">
            <v>Selling crops (that the household has grown or collected, not bought and re-sold)</v>
          </cell>
          <cell r="K226" t="str">
            <v>Fa'an kuda modo (nebe umakain kuda ou koileta laos sosa no fa'an hikas)</v>
          </cell>
        </row>
        <row r="227">
          <cell r="A227" t="str">
            <v>MC12.01.b</v>
          </cell>
          <cell r="B227" t="str">
            <v>Response</v>
          </cell>
          <cell r="D227" t="str">
            <v>Category option</v>
          </cell>
          <cell r="E227">
            <v>2</v>
          </cell>
          <cell r="I227" t="str">
            <v>Selling coffee</v>
          </cell>
          <cell r="K227" t="str">
            <v>Fa'an kafe</v>
          </cell>
        </row>
        <row r="228">
          <cell r="A228" t="str">
            <v>MC12.01.c</v>
          </cell>
          <cell r="B228" t="str">
            <v>Response</v>
          </cell>
          <cell r="D228" t="str">
            <v>Category option</v>
          </cell>
          <cell r="E228">
            <v>3</v>
          </cell>
          <cell r="I228" t="str">
            <v>Selling chickens or other livestock</v>
          </cell>
          <cell r="K228" t="str">
            <v>Fa'an manu ka animal hakiak seluk</v>
          </cell>
        </row>
        <row r="229">
          <cell r="A229" t="str">
            <v>MC12.01.d</v>
          </cell>
          <cell r="B229" t="str">
            <v>Response</v>
          </cell>
          <cell r="D229" t="str">
            <v>Category option</v>
          </cell>
          <cell r="E229">
            <v>4</v>
          </cell>
          <cell r="I229" t="str">
            <v>Selling fish</v>
          </cell>
          <cell r="K229" t="str">
            <v>Fa'an ikan</v>
          </cell>
        </row>
        <row r="230">
          <cell r="A230" t="str">
            <v>MC12.01.e</v>
          </cell>
          <cell r="B230" t="str">
            <v>Response</v>
          </cell>
          <cell r="D230" t="str">
            <v>Category option</v>
          </cell>
          <cell r="E230">
            <v>5</v>
          </cell>
          <cell r="I230" t="str">
            <v>Selling game</v>
          </cell>
          <cell r="K230" t="str">
            <v>Fa'an kasa</v>
          </cell>
        </row>
        <row r="231">
          <cell r="A231" t="str">
            <v>MC12.01.f</v>
          </cell>
          <cell r="B231" t="str">
            <v>Response</v>
          </cell>
          <cell r="D231" t="str">
            <v>Category option</v>
          </cell>
          <cell r="E231">
            <v>6</v>
          </cell>
          <cell r="I231" t="str">
            <v>Selling things on the street, in the market or in a kiosk (including crops bought and re-sold)</v>
          </cell>
          <cell r="K231" t="str">
            <v>Fila liman, por ezemplu fa'an sasan iha dalan ibun, iha merkadu, ka loke kios (inklui modo nebe sosa no fa'an hikas)</v>
          </cell>
        </row>
        <row r="232">
          <cell r="A232" t="str">
            <v>MC12.01.g</v>
          </cell>
          <cell r="B232" t="str">
            <v>Response</v>
          </cell>
          <cell r="D232" t="str">
            <v>Category option</v>
          </cell>
          <cell r="E232">
            <v>7</v>
          </cell>
          <cell r="I232" t="str">
            <v>Household member driving a taxi, mikrolet or truck</v>
          </cell>
          <cell r="K232" t="str">
            <v>Membru uma kain lori taxi, mikrolet ka truk</v>
          </cell>
        </row>
        <row r="233">
          <cell r="A233" t="str">
            <v>MC12.01.h</v>
          </cell>
          <cell r="B233" t="str">
            <v>Response</v>
          </cell>
          <cell r="D233" t="str">
            <v>Category option</v>
          </cell>
          <cell r="E233">
            <v>8</v>
          </cell>
          <cell r="I233" t="str">
            <v>Earning money for project work (day-labourer)</v>
          </cell>
          <cell r="K233" t="str">
            <v>Hetan osan husi servisu proyek</v>
          </cell>
        </row>
        <row r="234">
          <cell r="A234" t="str">
            <v>MC12.01.i</v>
          </cell>
          <cell r="B234" t="str">
            <v>Response</v>
          </cell>
          <cell r="D234" t="str">
            <v>Category option</v>
          </cell>
          <cell r="E234">
            <v>9</v>
          </cell>
          <cell r="I234" t="str">
            <v>Salary or payment for working for an employer</v>
          </cell>
          <cell r="K234" t="str">
            <v>Salariu ka kolen husi servisu ba patraun (serbisu ba ema ruma)</v>
          </cell>
        </row>
        <row r="235">
          <cell r="A235" t="str">
            <v>MC12.01.j</v>
          </cell>
          <cell r="B235" t="str">
            <v>Response</v>
          </cell>
          <cell r="D235" t="str">
            <v>Category option</v>
          </cell>
          <cell r="E235">
            <v>10</v>
          </cell>
          <cell r="I235" t="str">
            <v>Government transfers or subsidies e.g. pension/war veteran payments</v>
          </cell>
          <cell r="K235" t="str">
            <v>Transfere goevrnu ka subsisi. Ezemplu pensaun/ pensaun veteranu funu</v>
          </cell>
        </row>
        <row r="236">
          <cell r="A236" t="str">
            <v>MC12.01.k</v>
          </cell>
          <cell r="B236" t="str">
            <v>Response</v>
          </cell>
          <cell r="D236" t="str">
            <v>Category option</v>
          </cell>
          <cell r="E236">
            <v>11</v>
          </cell>
          <cell r="I236" t="str">
            <v>Money received from people living outside this household, including money for bride price and traditional practices (gifts, remittances)</v>
          </cell>
          <cell r="K236" t="str">
            <v>Presente osan husi ema nebee hela liur ba uma kain ne'e, inklui osan ba barlake ka pratika tradisional</v>
          </cell>
        </row>
        <row r="237">
          <cell r="A237" t="str">
            <v>MC12.01.l</v>
          </cell>
          <cell r="B237" t="str">
            <v>Response</v>
          </cell>
          <cell r="D237" t="str">
            <v>Category option</v>
          </cell>
          <cell r="E237">
            <v>12</v>
          </cell>
          <cell r="I237" t="str">
            <v>Earning money by working for self or household in another way</v>
          </cell>
          <cell r="K237" t="str">
            <v>Hetan osan husi servisu seluk ba an rasik ka uma kain rasik</v>
          </cell>
        </row>
        <row r="238">
          <cell r="A238" t="str">
            <v>MC12.05.a</v>
          </cell>
          <cell r="B238" t="str">
            <v>Response</v>
          </cell>
          <cell r="D238" t="str">
            <v>Category option</v>
          </cell>
          <cell r="E238">
            <v>1306</v>
          </cell>
          <cell r="I238" t="str">
            <v>June 2013</v>
          </cell>
          <cell r="K238" t="str">
            <v>Junu 2013</v>
          </cell>
        </row>
        <row r="239">
          <cell r="A239" t="str">
            <v>MC12.05.b</v>
          </cell>
          <cell r="B239" t="str">
            <v>Response</v>
          </cell>
          <cell r="D239" t="str">
            <v>Category option</v>
          </cell>
          <cell r="E239">
            <v>1307</v>
          </cell>
          <cell r="I239" t="str">
            <v>July 2013</v>
          </cell>
          <cell r="K239" t="str">
            <v>Jullu 2013</v>
          </cell>
        </row>
        <row r="240">
          <cell r="A240" t="str">
            <v>MC12.05.c</v>
          </cell>
          <cell r="B240" t="str">
            <v>Response</v>
          </cell>
          <cell r="D240" t="str">
            <v>Category option</v>
          </cell>
          <cell r="E240">
            <v>1308</v>
          </cell>
          <cell r="I240" t="str">
            <v>August 2013</v>
          </cell>
          <cell r="K240" t="str">
            <v>Agustu 2013</v>
          </cell>
        </row>
        <row r="241">
          <cell r="A241" t="str">
            <v>MC12.05.d</v>
          </cell>
          <cell r="B241" t="str">
            <v>Response</v>
          </cell>
          <cell r="D241" t="str">
            <v>Category option</v>
          </cell>
          <cell r="E241">
            <v>1309</v>
          </cell>
          <cell r="I241" t="str">
            <v>September 2013</v>
          </cell>
          <cell r="K241" t="str">
            <v>Setembru 2013</v>
          </cell>
        </row>
        <row r="242">
          <cell r="A242" t="str">
            <v>MC12.05.e</v>
          </cell>
          <cell r="B242" t="str">
            <v>Response</v>
          </cell>
          <cell r="D242" t="str">
            <v>Category option</v>
          </cell>
          <cell r="E242">
            <v>1310</v>
          </cell>
          <cell r="I242" t="str">
            <v>October 2013</v>
          </cell>
          <cell r="K242" t="str">
            <v>Outubru 2013</v>
          </cell>
        </row>
        <row r="243">
          <cell r="A243" t="str">
            <v>MC12.05.f</v>
          </cell>
          <cell r="B243" t="str">
            <v>Response</v>
          </cell>
          <cell r="D243" t="str">
            <v>Category option</v>
          </cell>
          <cell r="E243">
            <v>1311</v>
          </cell>
          <cell r="I243" t="str">
            <v>November 2013</v>
          </cell>
          <cell r="K243" t="str">
            <v>Novembru 2013</v>
          </cell>
        </row>
        <row r="244">
          <cell r="A244" t="str">
            <v>MC12.05.g</v>
          </cell>
          <cell r="B244" t="str">
            <v>Response</v>
          </cell>
          <cell r="D244" t="str">
            <v>Category option</v>
          </cell>
          <cell r="E244">
            <v>1312</v>
          </cell>
          <cell r="I244" t="str">
            <v>December 2013</v>
          </cell>
          <cell r="K244" t="str">
            <v>Dezembru 2013</v>
          </cell>
        </row>
        <row r="245">
          <cell r="A245" t="str">
            <v>MC12.05.h</v>
          </cell>
          <cell r="B245" t="str">
            <v>Response</v>
          </cell>
          <cell r="D245" t="str">
            <v>Category option</v>
          </cell>
          <cell r="E245">
            <v>1401</v>
          </cell>
          <cell r="I245" t="str">
            <v>January 2014</v>
          </cell>
          <cell r="K245" t="str">
            <v>Janeru 2014</v>
          </cell>
        </row>
        <row r="246">
          <cell r="A246" t="str">
            <v>MC12.05.i</v>
          </cell>
          <cell r="B246" t="str">
            <v>Response</v>
          </cell>
          <cell r="D246" t="str">
            <v>Category option</v>
          </cell>
          <cell r="E246">
            <v>1402</v>
          </cell>
          <cell r="I246" t="str">
            <v>February 2014</v>
          </cell>
          <cell r="K246" t="str">
            <v>Febereru 2014</v>
          </cell>
        </row>
        <row r="247">
          <cell r="A247" t="str">
            <v>MC12.05.j</v>
          </cell>
          <cell r="B247" t="str">
            <v>Response</v>
          </cell>
          <cell r="D247" t="str">
            <v>Category option</v>
          </cell>
          <cell r="E247">
            <v>1403</v>
          </cell>
          <cell r="I247" t="str">
            <v>March 2014</v>
          </cell>
          <cell r="K247" t="str">
            <v>Marsu 2014</v>
          </cell>
        </row>
        <row r="248">
          <cell r="A248" t="str">
            <v>MC12.05.k</v>
          </cell>
          <cell r="B248" t="str">
            <v>Response</v>
          </cell>
          <cell r="D248" t="str">
            <v>Category option</v>
          </cell>
          <cell r="E248">
            <v>1404</v>
          </cell>
          <cell r="I248" t="str">
            <v>April 2014</v>
          </cell>
          <cell r="K248" t="str">
            <v>Abril 2014</v>
          </cell>
        </row>
        <row r="249">
          <cell r="A249" t="str">
            <v>MC12.05.l</v>
          </cell>
          <cell r="B249" t="str">
            <v>Response</v>
          </cell>
          <cell r="D249" t="str">
            <v>Category option</v>
          </cell>
          <cell r="E249">
            <v>1405</v>
          </cell>
          <cell r="I249" t="str">
            <v>May 2014</v>
          </cell>
          <cell r="K249" t="str">
            <v>Maiu 2014</v>
          </cell>
        </row>
        <row r="250">
          <cell r="A250" t="str">
            <v>MC12.43.a</v>
          </cell>
          <cell r="B250" t="str">
            <v>Response</v>
          </cell>
          <cell r="D250" t="str">
            <v>Category option</v>
          </cell>
          <cell r="E250">
            <v>1</v>
          </cell>
          <cell r="I250" t="str">
            <v>Private - 1 household</v>
          </cell>
          <cell r="K250" t="str">
            <v>Privadu - uma kain 1 deit</v>
          </cell>
        </row>
        <row r="251">
          <cell r="A251" t="str">
            <v>MC12.43.b</v>
          </cell>
          <cell r="B251" t="str">
            <v>Response</v>
          </cell>
          <cell r="D251" t="str">
            <v>Category option</v>
          </cell>
          <cell r="E251">
            <v>2</v>
          </cell>
          <cell r="I251" t="str">
            <v>Private - shared between a few households</v>
          </cell>
          <cell r="K251" t="str">
            <v>Privadu - uma kain balun sosi</v>
          </cell>
        </row>
        <row r="252">
          <cell r="A252" t="str">
            <v>MC12.43.c</v>
          </cell>
          <cell r="B252" t="str">
            <v>Response</v>
          </cell>
          <cell r="D252" t="str">
            <v>Category option</v>
          </cell>
          <cell r="E252">
            <v>3</v>
          </cell>
          <cell r="I252" t="str">
            <v>Community / public</v>
          </cell>
          <cell r="K252" t="str">
            <v>Komunidade / públiku</v>
          </cell>
        </row>
        <row r="253">
          <cell r="A253" t="str">
            <v>MC12.45.a</v>
          </cell>
          <cell r="B253" t="str">
            <v>Response</v>
          </cell>
          <cell r="D253" t="str">
            <v>Category option</v>
          </cell>
          <cell r="E253">
            <v>1</v>
          </cell>
          <cell r="I253" t="str">
            <v>Community</v>
          </cell>
          <cell r="K253" t="str">
            <v>Komunidade</v>
          </cell>
        </row>
        <row r="254">
          <cell r="A254" t="str">
            <v>MC12.45.b</v>
          </cell>
          <cell r="B254" t="str">
            <v>Response</v>
          </cell>
          <cell r="D254" t="str">
            <v>Category option</v>
          </cell>
          <cell r="E254">
            <v>2</v>
          </cell>
          <cell r="I254" t="str">
            <v>Government or government ministries</v>
          </cell>
          <cell r="K254" t="str">
            <v>Governu ka ministériu sira governu nian</v>
          </cell>
        </row>
        <row r="255">
          <cell r="A255" t="str">
            <v>MC12.45.c</v>
          </cell>
          <cell r="B255" t="str">
            <v>Response</v>
          </cell>
          <cell r="D255" t="str">
            <v>Category option</v>
          </cell>
          <cell r="E255">
            <v>3</v>
          </cell>
          <cell r="I255" t="str">
            <v>Cooperative</v>
          </cell>
          <cell r="K255" t="str">
            <v>Kooperativa</v>
          </cell>
        </row>
        <row r="256">
          <cell r="A256" t="str">
            <v>MC12.45.d</v>
          </cell>
          <cell r="B256" t="str">
            <v>Response</v>
          </cell>
          <cell r="D256" t="str">
            <v>Category option</v>
          </cell>
          <cell r="E256">
            <v>4</v>
          </cell>
          <cell r="I256" t="str">
            <v>Development agency or Aid Program (USAID, AusAID, etc.)</v>
          </cell>
          <cell r="K256" t="str">
            <v>Ajénsia dezenvolvimentu (USAID, AusAID, no sst)</v>
          </cell>
        </row>
        <row r="257">
          <cell r="A257" t="str">
            <v>MC12.45.e</v>
          </cell>
          <cell r="B257" t="str">
            <v>Response</v>
          </cell>
          <cell r="D257" t="str">
            <v>Category option</v>
          </cell>
          <cell r="E257">
            <v>5</v>
          </cell>
          <cell r="I257" t="str">
            <v>NGO</v>
          </cell>
          <cell r="K257" t="str">
            <v>ONG</v>
          </cell>
        </row>
        <row r="258">
          <cell r="A258" t="str">
            <v>MC12.45.f</v>
          </cell>
          <cell r="B258" t="str">
            <v>Response</v>
          </cell>
          <cell r="D258" t="str">
            <v>Category option</v>
          </cell>
          <cell r="E258">
            <v>6</v>
          </cell>
          <cell r="I258" t="str">
            <v>Private company</v>
          </cell>
          <cell r="K258" t="str">
            <v>Kompanhia privadu</v>
          </cell>
        </row>
        <row r="259">
          <cell r="A259" t="str">
            <v>MC12.45.g</v>
          </cell>
          <cell r="B259" t="str">
            <v>Response</v>
          </cell>
          <cell r="D259" t="str">
            <v>Category option</v>
          </cell>
          <cell r="E259">
            <v>7</v>
          </cell>
          <cell r="I259" t="str">
            <v>Private individual</v>
          </cell>
          <cell r="K259" t="str">
            <v>Individu privadu</v>
          </cell>
        </row>
        <row r="260">
          <cell r="A260" t="str">
            <v>MC12.51.a</v>
          </cell>
          <cell r="B260" t="str">
            <v>Response</v>
          </cell>
          <cell r="D260" t="str">
            <v>Category option</v>
          </cell>
          <cell r="E260">
            <v>1</v>
          </cell>
          <cell r="I260" t="str">
            <v>Correct</v>
          </cell>
          <cell r="K260" t="str">
            <v>Los</v>
          </cell>
        </row>
        <row r="261">
          <cell r="A261" t="str">
            <v>MC12.61.a</v>
          </cell>
          <cell r="B261" t="str">
            <v>Response</v>
          </cell>
          <cell r="D261" t="str">
            <v>Category option</v>
          </cell>
          <cell r="E261">
            <v>1</v>
          </cell>
          <cell r="I261" t="str">
            <v>Nun / church minister / priest / catechist</v>
          </cell>
          <cell r="K261" t="str">
            <v>Madre / pastor / pendeta / katekista</v>
          </cell>
        </row>
        <row r="262">
          <cell r="A262" t="str">
            <v>MC12.61.b</v>
          </cell>
          <cell r="B262" t="str">
            <v>Response</v>
          </cell>
          <cell r="D262" t="str">
            <v>Category option</v>
          </cell>
          <cell r="E262">
            <v>2</v>
          </cell>
          <cell r="I262" t="str">
            <v>Xefe Aldeia / Xefe Suku / other community leader</v>
          </cell>
          <cell r="K262" t="str">
            <v>Xefe Aldeia / Xefe Suku / lideransa komunidade seluk</v>
          </cell>
        </row>
        <row r="263">
          <cell r="A263" t="str">
            <v>MC12.61.c</v>
          </cell>
          <cell r="B263" t="str">
            <v>Response</v>
          </cell>
          <cell r="D263" t="str">
            <v>Category option</v>
          </cell>
          <cell r="E263">
            <v>3</v>
          </cell>
          <cell r="I263" t="str">
            <v>Public servant/administrator</v>
          </cell>
          <cell r="K263" t="str">
            <v>Funsionáriu públiku/administrador</v>
          </cell>
        </row>
        <row r="264">
          <cell r="A264" t="str">
            <v>MC12.61.d</v>
          </cell>
          <cell r="B264" t="str">
            <v>Response</v>
          </cell>
          <cell r="D264" t="str">
            <v>Category option</v>
          </cell>
          <cell r="E264">
            <v>4</v>
          </cell>
          <cell r="I264" t="str">
            <v>Office worker / secretary</v>
          </cell>
          <cell r="K264" t="str">
            <v>Funsionáriu eskritóriu / sekretaris</v>
          </cell>
        </row>
        <row r="265">
          <cell r="A265" t="str">
            <v>MC12.61.e</v>
          </cell>
          <cell r="B265" t="str">
            <v>Response</v>
          </cell>
          <cell r="D265" t="str">
            <v>Category option</v>
          </cell>
          <cell r="E265">
            <v>5</v>
          </cell>
          <cell r="I265" t="str">
            <v>Translator / interpreter</v>
          </cell>
          <cell r="K265" t="str">
            <v>Tradutor / durbasa</v>
          </cell>
        </row>
        <row r="266">
          <cell r="A266" t="str">
            <v>MC12.61.f</v>
          </cell>
          <cell r="B266" t="str">
            <v>Response</v>
          </cell>
          <cell r="D266" t="str">
            <v>Category option</v>
          </cell>
          <cell r="E266">
            <v>6</v>
          </cell>
          <cell r="I266" t="str">
            <v>Military / soldier</v>
          </cell>
          <cell r="K266" t="str">
            <v>Militar</v>
          </cell>
        </row>
        <row r="267">
          <cell r="A267" t="str">
            <v>MC12.61.g</v>
          </cell>
          <cell r="B267" t="str">
            <v>Response</v>
          </cell>
          <cell r="D267" t="str">
            <v>Category option</v>
          </cell>
          <cell r="E267">
            <v>7</v>
          </cell>
          <cell r="I267" t="str">
            <v>Police</v>
          </cell>
          <cell r="K267" t="str">
            <v>Polísia</v>
          </cell>
        </row>
        <row r="268">
          <cell r="A268" t="str">
            <v>MC12.61.h</v>
          </cell>
          <cell r="B268" t="str">
            <v>Response</v>
          </cell>
          <cell r="D268" t="str">
            <v>Category option</v>
          </cell>
          <cell r="E268">
            <v>8</v>
          </cell>
          <cell r="I268" t="str">
            <v>Security guard</v>
          </cell>
          <cell r="K268" t="str">
            <v>Guarda seguransa</v>
          </cell>
        </row>
        <row r="269">
          <cell r="A269" t="str">
            <v>MC12.61.i</v>
          </cell>
          <cell r="B269" t="str">
            <v>Response</v>
          </cell>
          <cell r="D269" t="str">
            <v>Category option</v>
          </cell>
          <cell r="E269">
            <v>9</v>
          </cell>
          <cell r="I269" t="str">
            <v>Driver / conductor (working for someone else)</v>
          </cell>
          <cell r="K269" t="str">
            <v>Xofer / kondutor (serbisu ba ema ruma)</v>
          </cell>
        </row>
        <row r="270">
          <cell r="A270" t="str">
            <v>MC12.61.j</v>
          </cell>
          <cell r="B270" t="str">
            <v>Response</v>
          </cell>
          <cell r="D270" t="str">
            <v>Category option</v>
          </cell>
          <cell r="E270">
            <v>10</v>
          </cell>
          <cell r="I270" t="str">
            <v>Waiter/waitress</v>
          </cell>
          <cell r="K270" t="str">
            <v>Serventi/servidor</v>
          </cell>
        </row>
        <row r="271">
          <cell r="A271" t="str">
            <v>MC12.61.k</v>
          </cell>
          <cell r="B271" t="str">
            <v>Response</v>
          </cell>
          <cell r="D271" t="str">
            <v>Category option</v>
          </cell>
          <cell r="E271">
            <v>11</v>
          </cell>
          <cell r="I271" t="str">
            <v>Gardener</v>
          </cell>
          <cell r="K271" t="str">
            <v>Trabalhador jardin</v>
          </cell>
        </row>
        <row r="272">
          <cell r="A272" t="str">
            <v>MC12.61.l</v>
          </cell>
          <cell r="B272" t="str">
            <v>Response</v>
          </cell>
          <cell r="D272" t="str">
            <v>Category option</v>
          </cell>
          <cell r="E272">
            <v>12</v>
          </cell>
          <cell r="I272" t="str">
            <v>Maid / nanny / babysitter</v>
          </cell>
          <cell r="K272" t="str">
            <v>Pembantu / hein labarik</v>
          </cell>
        </row>
        <row r="273">
          <cell r="A273" t="str">
            <v>MC12.61.m</v>
          </cell>
          <cell r="B273" t="str">
            <v>Response</v>
          </cell>
          <cell r="D273" t="str">
            <v>Category option</v>
          </cell>
          <cell r="E273">
            <v>13</v>
          </cell>
          <cell r="I273" t="str">
            <v>Cleaner</v>
          </cell>
          <cell r="K273" t="str">
            <v>Trabalhador limpeza</v>
          </cell>
        </row>
        <row r="274">
          <cell r="A274" t="str">
            <v>MC12.61.n</v>
          </cell>
          <cell r="B274" t="str">
            <v>Response</v>
          </cell>
          <cell r="D274" t="str">
            <v>Category option</v>
          </cell>
          <cell r="E274">
            <v>14</v>
          </cell>
          <cell r="I274" t="str">
            <v>Teacher / lecturer / school principal</v>
          </cell>
          <cell r="K274" t="str">
            <v>Mestre / profesor / diretor</v>
          </cell>
        </row>
        <row r="275">
          <cell r="A275" t="str">
            <v>MC12.61.o</v>
          </cell>
          <cell r="B275" t="str">
            <v>Response</v>
          </cell>
          <cell r="D275" t="str">
            <v>Category option</v>
          </cell>
          <cell r="E275">
            <v>15</v>
          </cell>
          <cell r="I275" t="str">
            <v>Nurse</v>
          </cell>
          <cell r="K275" t="str">
            <v>Enfermeiru</v>
          </cell>
        </row>
        <row r="276">
          <cell r="A276" t="str">
            <v>MC12.61.p</v>
          </cell>
          <cell r="B276" t="str">
            <v>Response</v>
          </cell>
          <cell r="D276" t="str">
            <v>Category option</v>
          </cell>
          <cell r="E276">
            <v>16</v>
          </cell>
          <cell r="I276" t="str">
            <v>Midwife</v>
          </cell>
          <cell r="K276" t="str">
            <v>Parteira</v>
          </cell>
        </row>
        <row r="277">
          <cell r="A277" t="str">
            <v>MC12.61.q</v>
          </cell>
          <cell r="B277" t="str">
            <v>Response</v>
          </cell>
          <cell r="D277" t="str">
            <v>Category option</v>
          </cell>
          <cell r="E277">
            <v>17</v>
          </cell>
          <cell r="I277" t="str">
            <v>Tradesperson: carpenter / bricklayer / mechanic</v>
          </cell>
          <cell r="K277" t="str">
            <v>Badaen: badaen ai / karpenteriu / badaen fatuk / mekaniku</v>
          </cell>
        </row>
        <row r="278">
          <cell r="A278" t="str">
            <v>MC12.61.r</v>
          </cell>
          <cell r="B278" t="str">
            <v>Response</v>
          </cell>
          <cell r="D278" t="str">
            <v>Category option</v>
          </cell>
          <cell r="E278">
            <v>18</v>
          </cell>
          <cell r="I278" t="str">
            <v>Labourer - farm / agriculture (working for an employer)</v>
          </cell>
          <cell r="K278" t="str">
            <v>Trabalhador toos nain / agrikultor (serbisu ba patraun)</v>
          </cell>
        </row>
        <row r="279">
          <cell r="A279" t="str">
            <v>MC12.61.s</v>
          </cell>
          <cell r="B279" t="str">
            <v>Response</v>
          </cell>
          <cell r="D279" t="str">
            <v>Category option</v>
          </cell>
          <cell r="E279">
            <v>19</v>
          </cell>
          <cell r="I279" t="str">
            <v>Labourer - non-agriculture (working for an employer)</v>
          </cell>
          <cell r="K279" t="str">
            <v>Trabalhador laos agrikultor (serbisu ba patraun)</v>
          </cell>
        </row>
        <row r="280">
          <cell r="A280" t="str">
            <v>MC12.85.a</v>
          </cell>
          <cell r="B280" t="str">
            <v>Response</v>
          </cell>
          <cell r="D280" t="str">
            <v>Category option</v>
          </cell>
          <cell r="E280">
            <v>1</v>
          </cell>
          <cell r="I280" t="str">
            <v>Relatives outside the household</v>
          </cell>
          <cell r="K280" t="str">
            <v>Familia husi uma kain ida ne'e</v>
          </cell>
        </row>
        <row r="281">
          <cell r="A281" t="str">
            <v>MC12.85.b</v>
          </cell>
          <cell r="B281" t="str">
            <v>Response</v>
          </cell>
          <cell r="D281" t="str">
            <v>Category option</v>
          </cell>
          <cell r="E281">
            <v>2</v>
          </cell>
          <cell r="I281" t="str">
            <v>Other households in the aldeia (not family)</v>
          </cell>
          <cell r="K281" t="str">
            <v>Husi uma kain seluk iha aldeia ida ne'e (laos familia)</v>
          </cell>
        </row>
        <row r="282">
          <cell r="A282" t="str">
            <v>MC12.85.c</v>
          </cell>
          <cell r="B282" t="str">
            <v>Response</v>
          </cell>
          <cell r="D282" t="str">
            <v>Category option</v>
          </cell>
          <cell r="E282">
            <v>3</v>
          </cell>
          <cell r="I282" t="str">
            <v>Bride's family (bride price)</v>
          </cell>
          <cell r="K282" t="str">
            <v>Familia feto foun (barlake)</v>
          </cell>
        </row>
        <row r="283">
          <cell r="A283" t="str">
            <v>MC12.85.d</v>
          </cell>
          <cell r="B283" t="str">
            <v>Response</v>
          </cell>
          <cell r="D283" t="str">
            <v>Category option</v>
          </cell>
          <cell r="E283">
            <v>4</v>
          </cell>
          <cell r="I283" t="str">
            <v>People who attended an event</v>
          </cell>
          <cell r="K283" t="str">
            <v>Ema mak tuir eventu ida</v>
          </cell>
        </row>
        <row r="284">
          <cell r="A284" t="str">
            <v>MC12.85.e</v>
          </cell>
          <cell r="B284" t="str">
            <v>Response</v>
          </cell>
          <cell r="D284" t="str">
            <v>Category option</v>
          </cell>
          <cell r="E284">
            <v>5</v>
          </cell>
          <cell r="I284" t="str">
            <v>Church or religious body</v>
          </cell>
          <cell r="K284" t="str">
            <v>Igreja no organizasaun religiozo</v>
          </cell>
        </row>
        <row r="285">
          <cell r="A285" t="str">
            <v>MC12.85.f</v>
          </cell>
          <cell r="B285" t="str">
            <v>Response</v>
          </cell>
          <cell r="D285" t="str">
            <v>Category option</v>
          </cell>
          <cell r="E285">
            <v>6</v>
          </cell>
          <cell r="I285" t="str">
            <v>NGO</v>
          </cell>
          <cell r="K285" t="str">
            <v>NGO</v>
          </cell>
        </row>
        <row r="286">
          <cell r="A286" t="str">
            <v>MC12.85.g</v>
          </cell>
          <cell r="B286" t="str">
            <v>Response</v>
          </cell>
          <cell r="D286" t="str">
            <v>Category option</v>
          </cell>
          <cell r="E286">
            <v>7</v>
          </cell>
          <cell r="I286" t="str">
            <v>Cooperative</v>
          </cell>
          <cell r="K286" t="str">
            <v>Kooperativa</v>
          </cell>
        </row>
        <row r="287">
          <cell r="A287" t="str">
            <v>MC12.85.h</v>
          </cell>
          <cell r="B287" t="str">
            <v>Response</v>
          </cell>
          <cell r="D287" t="str">
            <v>Category option</v>
          </cell>
          <cell r="E287">
            <v>8</v>
          </cell>
          <cell r="I287" t="str">
            <v>Other community group</v>
          </cell>
          <cell r="K287" t="str">
            <v>Grupu komunidade seluk</v>
          </cell>
        </row>
        <row r="288">
          <cell r="A288" t="str">
            <v>MC12.90.a</v>
          </cell>
          <cell r="B288" t="str">
            <v>Response</v>
          </cell>
          <cell r="D288" t="str">
            <v>Category option</v>
          </cell>
          <cell r="E288">
            <v>1</v>
          </cell>
          <cell r="I288" t="str">
            <v>Conductor (not working for an employer)</v>
          </cell>
          <cell r="K288" t="str">
            <v>Kondutor (laos serbisu ba ema ruma)</v>
          </cell>
        </row>
        <row r="289">
          <cell r="A289" t="str">
            <v>MC12.90.b</v>
          </cell>
          <cell r="B289" t="str">
            <v>Response</v>
          </cell>
          <cell r="D289" t="str">
            <v>Category option</v>
          </cell>
          <cell r="E289">
            <v>2</v>
          </cell>
          <cell r="I289" t="str">
            <v>Masseuse (not working for an employer)</v>
          </cell>
          <cell r="K289" t="str">
            <v>Dudu isin (laos serbisu ba ema ruma)</v>
          </cell>
        </row>
        <row r="290">
          <cell r="A290" t="str">
            <v>MC12.90.c</v>
          </cell>
          <cell r="B290" t="str">
            <v>Response</v>
          </cell>
          <cell r="D290" t="str">
            <v>Category option</v>
          </cell>
          <cell r="E290">
            <v>3</v>
          </cell>
          <cell r="I290" t="str">
            <v>Hairdresser (not working for an employer)</v>
          </cell>
          <cell r="K290" t="str">
            <v>Tesi fuuk (laos serbisu ba ema ruma)</v>
          </cell>
        </row>
        <row r="291">
          <cell r="A291" t="str">
            <v>MC12.90.d</v>
          </cell>
          <cell r="B291" t="str">
            <v>Response</v>
          </cell>
          <cell r="D291" t="str">
            <v>Category option</v>
          </cell>
          <cell r="E291">
            <v>4</v>
          </cell>
          <cell r="I291" t="str">
            <v>Rental income (renting house, motorbike etc.)</v>
          </cell>
          <cell r="K291" t="str">
            <v>Osan husi fo aluga (aluga uma, motor no sst)</v>
          </cell>
        </row>
        <row r="292">
          <cell r="A292" t="str">
            <v>MC12.90.e</v>
          </cell>
          <cell r="B292" t="str">
            <v>Response</v>
          </cell>
          <cell r="D292" t="str">
            <v>Category option</v>
          </cell>
          <cell r="E292">
            <v>5</v>
          </cell>
          <cell r="I292" t="str">
            <v>Interest</v>
          </cell>
          <cell r="K292" t="str">
            <v>Funan</v>
          </cell>
        </row>
        <row r="293">
          <cell r="A293" t="str">
            <v>MC12.90.f</v>
          </cell>
          <cell r="B293" t="str">
            <v>Response</v>
          </cell>
          <cell r="D293" t="str">
            <v>Category option</v>
          </cell>
          <cell r="E293">
            <v>6</v>
          </cell>
          <cell r="I293" t="str">
            <v>Fee / contribution to traditional midwife (dayan)</v>
          </cell>
          <cell r="K293" t="str">
            <v>Osan ba serbisu dayan</v>
          </cell>
        </row>
        <row r="294">
          <cell r="A294" t="str">
            <v>MC12.90.g</v>
          </cell>
          <cell r="B294" t="str">
            <v>Response</v>
          </cell>
          <cell r="D294" t="str">
            <v>Category option</v>
          </cell>
          <cell r="E294">
            <v>7</v>
          </cell>
          <cell r="I294" t="str">
            <v>Fee for traditional healing / prayer (matan dok / tim pendoa)</v>
          </cell>
          <cell r="K294" t="str">
            <v>Osan ba serbisu matan dok / tim pendoa</v>
          </cell>
        </row>
        <row r="295">
          <cell r="A295" t="str">
            <v>MC12.90.h</v>
          </cell>
          <cell r="B295" t="str">
            <v>Response</v>
          </cell>
          <cell r="D295" t="str">
            <v>Category option</v>
          </cell>
          <cell r="E295">
            <v>8</v>
          </cell>
          <cell r="I295" t="str">
            <v>Religious offerings or collections</v>
          </cell>
          <cell r="K295" t="str">
            <v>Kolekta ka oferta relijiaun</v>
          </cell>
        </row>
        <row r="296">
          <cell r="A296" t="str">
            <v>MC12.90.i</v>
          </cell>
          <cell r="B296" t="str">
            <v>Response</v>
          </cell>
          <cell r="D296" t="str">
            <v>Category option</v>
          </cell>
          <cell r="E296">
            <v>9</v>
          </cell>
          <cell r="I296" t="str">
            <v>Gambling winnings</v>
          </cell>
          <cell r="K296" t="str">
            <v>Joga</v>
          </cell>
        </row>
        <row r="297">
          <cell r="A297" t="str">
            <v>MC12.90.j</v>
          </cell>
          <cell r="B297" t="str">
            <v>Response</v>
          </cell>
          <cell r="D297" t="str">
            <v>Category option</v>
          </cell>
          <cell r="E297">
            <v>10</v>
          </cell>
          <cell r="I297" t="str">
            <v>Begging</v>
          </cell>
          <cell r="K297" t="str">
            <v>Husu osan ba ema</v>
          </cell>
        </row>
        <row r="298">
          <cell r="A298" t="str">
            <v>MC12.20.a</v>
          </cell>
          <cell r="B298" t="str">
            <v>Response</v>
          </cell>
          <cell r="D298" t="str">
            <v>Category option</v>
          </cell>
          <cell r="E298">
            <v>1</v>
          </cell>
          <cell r="I298" t="str">
            <v>Caught</v>
          </cell>
          <cell r="K298" t="str">
            <v>Kaer rasik</v>
          </cell>
        </row>
        <row r="299">
          <cell r="A299" t="str">
            <v>MC12.20.b</v>
          </cell>
          <cell r="B299" t="str">
            <v>Response</v>
          </cell>
          <cell r="D299" t="str">
            <v>Category option</v>
          </cell>
          <cell r="E299">
            <v>2</v>
          </cell>
          <cell r="I299" t="str">
            <v>Bought and resold</v>
          </cell>
          <cell r="K299" t="str">
            <v>Hola tia fan tutan fali</v>
          </cell>
        </row>
        <row r="300">
          <cell r="A300" t="str">
            <v>MC12.80.a</v>
          </cell>
          <cell r="B300" t="str">
            <v>Response</v>
          </cell>
          <cell r="D300" t="str">
            <v>Category option</v>
          </cell>
          <cell r="E300">
            <v>1</v>
          </cell>
          <cell r="I300" t="str">
            <v>Veteran pension</v>
          </cell>
          <cell r="K300" t="str">
            <v>Subsidiu veteranu nia</v>
          </cell>
        </row>
        <row r="301">
          <cell r="A301" t="str">
            <v>MC12.80.b</v>
          </cell>
          <cell r="B301" t="str">
            <v>Response</v>
          </cell>
          <cell r="D301" t="str">
            <v>Category option</v>
          </cell>
          <cell r="E301">
            <v>2</v>
          </cell>
          <cell r="I301" t="str">
            <v>Elderly pension</v>
          </cell>
          <cell r="K301" t="str">
            <v>Subsidiu ba idozu</v>
          </cell>
        </row>
        <row r="302">
          <cell r="A302" t="str">
            <v>MC12.80.c</v>
          </cell>
          <cell r="B302" t="str">
            <v>Response</v>
          </cell>
          <cell r="D302" t="str">
            <v>Category option</v>
          </cell>
          <cell r="E302">
            <v>3</v>
          </cell>
          <cell r="I302" t="str">
            <v>Disability pension</v>
          </cell>
          <cell r="K302" t="str">
            <v>Subsidiu ba alezadu / defisienti</v>
          </cell>
        </row>
        <row r="303">
          <cell r="A303" t="str">
            <v>MC12.80.d</v>
          </cell>
          <cell r="B303" t="str">
            <v>Response</v>
          </cell>
          <cell r="D303" t="str">
            <v>Category option</v>
          </cell>
          <cell r="E303">
            <v>4</v>
          </cell>
          <cell r="I303" t="str">
            <v>Bolsa Mae</v>
          </cell>
          <cell r="K303" t="str">
            <v>Bolsa Mae</v>
          </cell>
        </row>
        <row r="304">
          <cell r="A304" t="str">
            <v>MC12.80.d</v>
          </cell>
          <cell r="B304" t="str">
            <v>Response</v>
          </cell>
          <cell r="D304" t="str">
            <v>Category option</v>
          </cell>
          <cell r="E304">
            <v>5</v>
          </cell>
          <cell r="I304" t="str">
            <v>Portuguese pension</v>
          </cell>
          <cell r="K304" t="str">
            <v>Subsidiu husi Portuges</v>
          </cell>
        </row>
        <row r="305">
          <cell r="A305" t="str">
            <v>MC12.41.a</v>
          </cell>
          <cell r="B305" t="str">
            <v>Response</v>
          </cell>
          <cell r="D305" t="str">
            <v>Category option</v>
          </cell>
          <cell r="E305">
            <v>1</v>
          </cell>
          <cell r="I305" t="str">
            <v>School</v>
          </cell>
          <cell r="K305" t="str">
            <v>Eskola</v>
          </cell>
        </row>
        <row r="306">
          <cell r="A306" t="str">
            <v>MC12.41.b</v>
          </cell>
          <cell r="B306" t="str">
            <v>Response</v>
          </cell>
          <cell r="D306" t="str">
            <v>Category option</v>
          </cell>
          <cell r="E306">
            <v>2</v>
          </cell>
          <cell r="I306" t="str">
            <v>Health centre</v>
          </cell>
          <cell r="K306" t="str">
            <v>Sentru saúde</v>
          </cell>
        </row>
        <row r="307">
          <cell r="A307" t="str">
            <v>MC12.41.c</v>
          </cell>
          <cell r="B307" t="str">
            <v>Response</v>
          </cell>
          <cell r="D307" t="str">
            <v>Category option</v>
          </cell>
          <cell r="E307">
            <v>3</v>
          </cell>
          <cell r="I307" t="str">
            <v>Church or other religious building</v>
          </cell>
          <cell r="K307" t="str">
            <v>Igreja ka edifísiu relijiozu seluk</v>
          </cell>
        </row>
        <row r="308">
          <cell r="A308" t="str">
            <v>MC12.41.d</v>
          </cell>
          <cell r="B308" t="str">
            <v>Response</v>
          </cell>
          <cell r="D308" t="str">
            <v>Category option</v>
          </cell>
          <cell r="E308">
            <v>4</v>
          </cell>
          <cell r="I308" t="str">
            <v>Sacred / cultural house</v>
          </cell>
          <cell r="K308" t="str">
            <v>Uma lulik / uma lisan / uma adat</v>
          </cell>
        </row>
        <row r="309">
          <cell r="A309" t="str">
            <v>MC12.41.e</v>
          </cell>
          <cell r="B309" t="str">
            <v>Response</v>
          </cell>
          <cell r="D309" t="str">
            <v>Category option</v>
          </cell>
          <cell r="E309">
            <v>5</v>
          </cell>
          <cell r="I309" t="str">
            <v>Private house or other building</v>
          </cell>
          <cell r="K309" t="str">
            <v>Uma privadu ida ka edifisiu privadu ida</v>
          </cell>
        </row>
        <row r="310">
          <cell r="A310" t="str">
            <v>MC12.41.f</v>
          </cell>
          <cell r="B310" t="str">
            <v>Response</v>
          </cell>
          <cell r="D310" t="str">
            <v>Category option</v>
          </cell>
          <cell r="E310">
            <v>6</v>
          </cell>
          <cell r="I310" t="str">
            <v>Market space</v>
          </cell>
          <cell r="K310" t="str">
            <v>Merkadu fatin</v>
          </cell>
        </row>
        <row r="311">
          <cell r="A311" t="str">
            <v>MC12.41.g</v>
          </cell>
          <cell r="B311" t="str">
            <v>Response</v>
          </cell>
          <cell r="D311" t="str">
            <v>Category option</v>
          </cell>
          <cell r="E311">
            <v>7</v>
          </cell>
          <cell r="I311" t="str">
            <v>Electricity supply / install solar panels</v>
          </cell>
          <cell r="K311" t="str">
            <v>Fornesimentu eletrisidade / monta tenaga surya</v>
          </cell>
        </row>
        <row r="312">
          <cell r="A312" t="str">
            <v>MC12.41.h</v>
          </cell>
          <cell r="B312" t="str">
            <v>Response</v>
          </cell>
          <cell r="D312" t="str">
            <v>Category option</v>
          </cell>
          <cell r="E312">
            <v>8</v>
          </cell>
          <cell r="I312" t="str">
            <v>Road</v>
          </cell>
          <cell r="K312" t="str">
            <v>Estrada</v>
          </cell>
        </row>
        <row r="313">
          <cell r="A313" t="str">
            <v>MC12.41.i</v>
          </cell>
          <cell r="B313" t="str">
            <v>Response</v>
          </cell>
          <cell r="D313" t="str">
            <v>Category option</v>
          </cell>
          <cell r="E313">
            <v>9</v>
          </cell>
          <cell r="I313" t="str">
            <v>Bridge</v>
          </cell>
          <cell r="K313" t="str">
            <v>Ponte</v>
          </cell>
        </row>
        <row r="314">
          <cell r="A314" t="str">
            <v>MC12.41.j</v>
          </cell>
          <cell r="B314" t="str">
            <v>Response</v>
          </cell>
          <cell r="D314" t="str">
            <v>Category option</v>
          </cell>
          <cell r="E314">
            <v>10</v>
          </cell>
          <cell r="I314" t="str">
            <v>Canal, drainage or irrigation system</v>
          </cell>
          <cell r="K314" t="str">
            <v>Be'e dalan, Kanál, be'e dalan ka sistema irrigasaun</v>
          </cell>
        </row>
        <row r="315">
          <cell r="A315" t="str">
            <v>MC12.41.k</v>
          </cell>
          <cell r="B315" t="str">
            <v>Response</v>
          </cell>
          <cell r="D315" t="str">
            <v>Category option</v>
          </cell>
          <cell r="E315">
            <v>11</v>
          </cell>
          <cell r="I315" t="str">
            <v>Water supply - well, pipe, tap etc.</v>
          </cell>
          <cell r="K315" t="str">
            <v>Be'e matan - posu, pipa, torneira no sst</v>
          </cell>
        </row>
        <row r="316">
          <cell r="A316" t="str">
            <v>MC12.41.l</v>
          </cell>
          <cell r="B316" t="str">
            <v>Response</v>
          </cell>
          <cell r="D316" t="str">
            <v>Category option</v>
          </cell>
          <cell r="E316">
            <v>12</v>
          </cell>
          <cell r="I316" t="str">
            <v>Toilet</v>
          </cell>
          <cell r="K316" t="str">
            <v>Sintina</v>
          </cell>
        </row>
        <row r="317">
          <cell r="A317" t="str">
            <v>MC12.41.m</v>
          </cell>
          <cell r="B317" t="str">
            <v>Response</v>
          </cell>
          <cell r="D317" t="str">
            <v>Category option</v>
          </cell>
          <cell r="E317">
            <v>13</v>
          </cell>
          <cell r="I317" t="str">
            <v>Community hall or office</v>
          </cell>
          <cell r="K317" t="str">
            <v>Cede no salaun komunidade nian</v>
          </cell>
        </row>
        <row r="318">
          <cell r="A318" t="str">
            <v>MC12.41.n</v>
          </cell>
          <cell r="B318" t="str">
            <v>Response</v>
          </cell>
          <cell r="D318" t="str">
            <v>Category option</v>
          </cell>
          <cell r="E318">
            <v>14</v>
          </cell>
          <cell r="I318" t="str">
            <v>Oval or sporting facility</v>
          </cell>
          <cell r="K318" t="str">
            <v>Kampu ka fasilidade desportu</v>
          </cell>
        </row>
        <row r="319">
          <cell r="A319" t="str">
            <v>H9.3.a</v>
          </cell>
          <cell r="B319" t="str">
            <v>Response</v>
          </cell>
          <cell r="D319" t="str">
            <v>Category option</v>
          </cell>
          <cell r="E319">
            <v>1</v>
          </cell>
          <cell r="I319" t="str">
            <v>No interest in completing to senior high school</v>
          </cell>
          <cell r="K319" t="str">
            <v>La interese atu remata eskola sekundario</v>
          </cell>
        </row>
        <row r="320">
          <cell r="A320" t="str">
            <v>H9.3.b</v>
          </cell>
          <cell r="B320" t="str">
            <v>Response</v>
          </cell>
          <cell r="D320" t="str">
            <v>Category option</v>
          </cell>
          <cell r="E320">
            <v>2</v>
          </cell>
          <cell r="I320" t="str">
            <v>Too young</v>
          </cell>
          <cell r="K320" t="str">
            <v>Tinan seidauk to'o</v>
          </cell>
        </row>
        <row r="321">
          <cell r="A321" t="str">
            <v>H9.3.c</v>
          </cell>
          <cell r="B321" t="str">
            <v>Response</v>
          </cell>
          <cell r="D321" t="str">
            <v>Category option</v>
          </cell>
          <cell r="E321">
            <v>3</v>
          </cell>
          <cell r="I321" t="str">
            <v>Helps in the family home, farm or business</v>
          </cell>
          <cell r="K321" t="str">
            <v>Ajuda iha uma laran, natar ou bisnis</v>
          </cell>
        </row>
        <row r="322">
          <cell r="A322" t="str">
            <v>H9.3.d</v>
          </cell>
          <cell r="B322" t="str">
            <v>Response</v>
          </cell>
          <cell r="D322" t="str">
            <v>Category option</v>
          </cell>
          <cell r="E322">
            <v>4</v>
          </cell>
          <cell r="I322" t="str">
            <v>Works outside the home / farm / family business</v>
          </cell>
          <cell r="K322" t="str">
            <v>Serbisu iha liur / natar / halao familia nian bisnis</v>
          </cell>
        </row>
        <row r="323">
          <cell r="A323" t="str">
            <v>H9.3.e</v>
          </cell>
          <cell r="B323" t="str">
            <v>Response</v>
          </cell>
          <cell r="D323" t="str">
            <v>Category option</v>
          </cell>
          <cell r="E323">
            <v>5</v>
          </cell>
          <cell r="I323" t="str">
            <v>Grades too low / did not pass</v>
          </cell>
          <cell r="K323" t="str">
            <v>Notas ki'ik liu / la passa</v>
          </cell>
        </row>
        <row r="324">
          <cell r="A324" t="str">
            <v>H9.3.f</v>
          </cell>
          <cell r="B324" t="str">
            <v>Response</v>
          </cell>
          <cell r="D324" t="str">
            <v>Category option</v>
          </cell>
          <cell r="E324">
            <v>6</v>
          </cell>
          <cell r="I324" t="str">
            <v>Bad behaviour / expelled</v>
          </cell>
          <cell r="K324" t="str">
            <v>Hahalok at / hasai husi eskola</v>
          </cell>
        </row>
        <row r="325">
          <cell r="A325" t="str">
            <v>H9.3.g</v>
          </cell>
          <cell r="B325" t="str">
            <v>Response</v>
          </cell>
          <cell r="D325" t="str">
            <v>Category option</v>
          </cell>
          <cell r="E325">
            <v>7</v>
          </cell>
          <cell r="I325" t="str">
            <v>Sick / disabled / mute / deaf</v>
          </cell>
          <cell r="K325" t="str">
            <v>Moras / defisienti / beik / tilun diuk</v>
          </cell>
        </row>
        <row r="326">
          <cell r="A326" t="str">
            <v>H9.3.h</v>
          </cell>
          <cell r="B326" t="str">
            <v>Response</v>
          </cell>
          <cell r="D326" t="str">
            <v>Category option</v>
          </cell>
          <cell r="E326">
            <v>8</v>
          </cell>
          <cell r="I326" t="str">
            <v>School too far</v>
          </cell>
          <cell r="K326" t="str">
            <v>Eskola dok liu</v>
          </cell>
        </row>
        <row r="327">
          <cell r="A327" t="str">
            <v>H9.3.i</v>
          </cell>
          <cell r="B327" t="str">
            <v>Response</v>
          </cell>
          <cell r="D327" t="str">
            <v>Category option</v>
          </cell>
          <cell r="E327">
            <v>9</v>
          </cell>
          <cell r="I327" t="str">
            <v>School not functional (no teachers / standard is poor)</v>
          </cell>
          <cell r="K327" t="str">
            <v>Eskola la funsiona</v>
          </cell>
        </row>
        <row r="328">
          <cell r="A328" t="str">
            <v>H9.3.j</v>
          </cell>
          <cell r="B328" t="str">
            <v>Response</v>
          </cell>
          <cell r="D328" t="str">
            <v>Category option</v>
          </cell>
          <cell r="E328">
            <v>10</v>
          </cell>
          <cell r="I328" t="str">
            <v>Not enough money for school fees / uniforms</v>
          </cell>
          <cell r="K328" t="str">
            <v>Osan la to'o atu selu osan eskola / farda</v>
          </cell>
        </row>
        <row r="329">
          <cell r="A329" t="str">
            <v>H9.3.k</v>
          </cell>
          <cell r="B329" t="str">
            <v>Response</v>
          </cell>
          <cell r="D329" t="str">
            <v>Category option</v>
          </cell>
          <cell r="E329">
            <v>11</v>
          </cell>
          <cell r="I329" t="str">
            <v>Got married / has a family</v>
          </cell>
          <cell r="K329" t="str">
            <v>Kaben ona / iha familia</v>
          </cell>
        </row>
        <row r="330">
          <cell r="A330" t="str">
            <v>H9.3.l</v>
          </cell>
          <cell r="B330" t="str">
            <v>Response</v>
          </cell>
          <cell r="D330" t="str">
            <v>Category option</v>
          </cell>
          <cell r="E330">
            <v>12</v>
          </cell>
          <cell r="I330" t="str">
            <v>Completed senior high school</v>
          </cell>
          <cell r="K330" t="str">
            <v>Ramata ona eskola sekundaria</v>
          </cell>
        </row>
        <row r="331">
          <cell r="A331" t="str">
            <v>H9.4.a</v>
          </cell>
          <cell r="B331" t="str">
            <v>Response</v>
          </cell>
          <cell r="D331" t="str">
            <v>Category option</v>
          </cell>
          <cell r="E331">
            <v>1</v>
          </cell>
          <cell r="I331" t="str">
            <v>Community school</v>
          </cell>
          <cell r="K331" t="str">
            <v>Eskola komunidade</v>
          </cell>
        </row>
        <row r="332">
          <cell r="A332" t="str">
            <v>H9.4.b</v>
          </cell>
          <cell r="B332" t="str">
            <v>Response</v>
          </cell>
          <cell r="D332" t="str">
            <v>Category option</v>
          </cell>
          <cell r="E332">
            <v>2</v>
          </cell>
          <cell r="I332" t="str">
            <v>State school</v>
          </cell>
          <cell r="K332" t="str">
            <v>Eskola publiku / estadu</v>
          </cell>
        </row>
        <row r="333">
          <cell r="A333" t="str">
            <v>H9.4.c</v>
          </cell>
          <cell r="B333" t="str">
            <v>Response</v>
          </cell>
          <cell r="D333" t="str">
            <v>Category option</v>
          </cell>
          <cell r="E333">
            <v>3</v>
          </cell>
          <cell r="I333" t="str">
            <v>Private school</v>
          </cell>
          <cell r="K333" t="str">
            <v>Eskola privadu / swasta</v>
          </cell>
        </row>
        <row r="334">
          <cell r="A334" t="str">
            <v>H9.3a.a</v>
          </cell>
          <cell r="B334" t="str">
            <v>Response</v>
          </cell>
          <cell r="D334" t="str">
            <v>Category option</v>
          </cell>
          <cell r="E334">
            <v>1</v>
          </cell>
          <cell r="I334" t="str">
            <v>Not unhappy</v>
          </cell>
          <cell r="K334" t="str">
            <v>La kontenti hirus</v>
          </cell>
        </row>
        <row r="335">
          <cell r="A335" t="str">
            <v>H9.3a.b</v>
          </cell>
          <cell r="B335" t="str">
            <v>Response</v>
          </cell>
          <cell r="D335" t="str">
            <v>Category option</v>
          </cell>
          <cell r="E335">
            <v>2</v>
          </cell>
          <cell r="I335" t="str">
            <v>A little unhappy</v>
          </cell>
          <cell r="K335" t="str">
            <v>La kontenti</v>
          </cell>
        </row>
        <row r="336">
          <cell r="A336" t="str">
            <v>H9.3a.c</v>
          </cell>
          <cell r="B336" t="str">
            <v>Response</v>
          </cell>
          <cell r="D336" t="str">
            <v>Category option</v>
          </cell>
          <cell r="E336">
            <v>3</v>
          </cell>
          <cell r="I336" t="str">
            <v>Undecided (in 2 minds)</v>
          </cell>
          <cell r="K336" t="str">
            <v>La hatene (laran rua)</v>
          </cell>
        </row>
        <row r="337">
          <cell r="A337" t="str">
            <v>H9.3a.d</v>
          </cell>
          <cell r="B337" t="str">
            <v>Response</v>
          </cell>
          <cell r="D337" t="str">
            <v>Category option</v>
          </cell>
          <cell r="E337">
            <v>4</v>
          </cell>
          <cell r="I337" t="str">
            <v>Don't care</v>
          </cell>
          <cell r="K337" t="str">
            <v>La interese</v>
          </cell>
        </row>
        <row r="338">
          <cell r="A338" t="str">
            <v>H9.21.a</v>
          </cell>
          <cell r="B338" t="str">
            <v>Response</v>
          </cell>
          <cell r="D338" t="str">
            <v>Category option</v>
          </cell>
          <cell r="E338">
            <v>1</v>
          </cell>
          <cell r="I338" t="str">
            <v>Household prefers religious education</v>
          </cell>
          <cell r="K338" t="str">
            <v>Uma-kain gosta liu eskola nebe Amu ka Madre sira mak kaer</v>
          </cell>
        </row>
        <row r="339">
          <cell r="A339" t="str">
            <v>H9.21.b</v>
          </cell>
          <cell r="B339" t="str">
            <v>Response</v>
          </cell>
          <cell r="D339" t="str">
            <v>Category option</v>
          </cell>
          <cell r="E339">
            <v>2</v>
          </cell>
          <cell r="I339" t="str">
            <v>Quality of education is higher / facilities are better</v>
          </cell>
          <cell r="K339" t="str">
            <v>Kualidade eskola nebe diak liu / fasilidade eskola nebe diak liu</v>
          </cell>
        </row>
        <row r="340">
          <cell r="A340" t="str">
            <v>H9.21.c</v>
          </cell>
          <cell r="B340" t="str">
            <v>Response</v>
          </cell>
          <cell r="D340" t="str">
            <v>Category option</v>
          </cell>
          <cell r="E340">
            <v>3</v>
          </cell>
          <cell r="I340" t="str">
            <v>Road to current school is better</v>
          </cell>
          <cell r="K340" t="str">
            <v>Estrada ba eskola ne'e diak liu</v>
          </cell>
        </row>
        <row r="341">
          <cell r="A341" t="str">
            <v>H9.21.d</v>
          </cell>
          <cell r="B341" t="str">
            <v>Response</v>
          </cell>
          <cell r="D341" t="str">
            <v>Category option</v>
          </cell>
          <cell r="E341">
            <v>4</v>
          </cell>
          <cell r="I341" t="str">
            <v>Transport is more readily available to the current school</v>
          </cell>
          <cell r="K341" t="str">
            <v>Fasil liu atu hetan transporte atu ba eskola ne'e</v>
          </cell>
        </row>
        <row r="342">
          <cell r="A342" t="str">
            <v>H9.21.e</v>
          </cell>
          <cell r="B342" t="str">
            <v>Response</v>
          </cell>
          <cell r="D342" t="str">
            <v>Category option</v>
          </cell>
          <cell r="E342">
            <v>5</v>
          </cell>
          <cell r="I342" t="str">
            <v>Location is more convenient (other household members go past there)</v>
          </cell>
          <cell r="K342" t="str">
            <v>Fatin eskola ne'e mak diak liu (membru uma-kain ne'e liu mos husi fatin ne'e)</v>
          </cell>
        </row>
        <row r="343">
          <cell r="A343" t="str">
            <v>H9.21.f</v>
          </cell>
          <cell r="B343" t="str">
            <v>Response</v>
          </cell>
          <cell r="D343" t="str">
            <v>Category option</v>
          </cell>
          <cell r="E343">
            <v>6</v>
          </cell>
          <cell r="I343" t="str">
            <v>Received scholarship to this school</v>
          </cell>
          <cell r="K343" t="str">
            <v>Hetan bolsu estudu atu ba estuda iha eskola ne'e</v>
          </cell>
        </row>
        <row r="344">
          <cell r="A344" t="str">
            <v>H9.21.g</v>
          </cell>
          <cell r="B344" t="str">
            <v>Response</v>
          </cell>
          <cell r="D344" t="str">
            <v>Category option</v>
          </cell>
          <cell r="E344">
            <v>7</v>
          </cell>
          <cell r="I344" t="str">
            <v>{Name} was not permitted at closest school (expelled / did not pass)</v>
          </cell>
          <cell r="K344" t="str">
            <v>{Naran} la bele ba eskola nebe besik liu (tamba ema hasai tia / la passa)</v>
          </cell>
        </row>
        <row r="345">
          <cell r="A345" t="str">
            <v>H9.21.h</v>
          </cell>
          <cell r="B345" t="str">
            <v>Response</v>
          </cell>
          <cell r="D345" t="str">
            <v>Category option</v>
          </cell>
          <cell r="E345">
            <v>8</v>
          </cell>
          <cell r="I345" t="str">
            <v>{Name} was bullied at closest school</v>
          </cell>
          <cell r="K345" t="str">
            <v>{Naran} ema baku iha eskola nebe besik liu ne'e</v>
          </cell>
        </row>
        <row r="346">
          <cell r="A346" t="str">
            <v>H9.21.i</v>
          </cell>
          <cell r="B346" t="str">
            <v>Response</v>
          </cell>
          <cell r="D346" t="str">
            <v>Category option</v>
          </cell>
          <cell r="E346">
            <v>9</v>
          </cell>
          <cell r="I346" t="str">
            <v>{Name} prefers current school (e.g. has friends there)</v>
          </cell>
          <cell r="K346" t="str">
            <v>{Naran} gosta liu eskola ida agora ne'e (tamba iha kolega barak iha neba)</v>
          </cell>
        </row>
        <row r="347">
          <cell r="A347" t="str">
            <v>H9.21.j</v>
          </cell>
          <cell r="B347" t="str">
            <v>Response</v>
          </cell>
          <cell r="D347" t="str">
            <v>Category option</v>
          </cell>
          <cell r="E347">
            <v>10</v>
          </cell>
          <cell r="I347" t="str">
            <v>Closest school is more expensive</v>
          </cell>
          <cell r="K347" t="str">
            <v>Eskola ida besik liu ne'e karun liu</v>
          </cell>
        </row>
        <row r="348">
          <cell r="A348" t="str">
            <v>H9.21.k</v>
          </cell>
          <cell r="B348" t="str">
            <v>Response</v>
          </cell>
          <cell r="D348" t="str">
            <v>Category option</v>
          </cell>
          <cell r="E348">
            <v>11</v>
          </cell>
          <cell r="I348" t="str">
            <v>Closest school temporarily not functioning</v>
          </cell>
          <cell r="K348" t="str">
            <v>Eskola besik liu ne'e, nia fasilidade at hela</v>
          </cell>
        </row>
        <row r="349">
          <cell r="A349" t="str">
            <v>H9.21.l</v>
          </cell>
          <cell r="B349" t="str">
            <v>Response</v>
          </cell>
          <cell r="D349" t="str">
            <v>Category option</v>
          </cell>
          <cell r="E349">
            <v>12</v>
          </cell>
          <cell r="I349" t="str">
            <v>No class at {name}'s level</v>
          </cell>
          <cell r="K349" t="str">
            <v>Laiha klasse iha {naran} nia nivel</v>
          </cell>
        </row>
        <row r="350">
          <cell r="A350" t="str">
            <v>H9.22.a</v>
          </cell>
          <cell r="B350" t="str">
            <v>Response</v>
          </cell>
          <cell r="D350" t="str">
            <v>Category option</v>
          </cell>
          <cell r="E350">
            <v>1</v>
          </cell>
          <cell r="I350" t="str">
            <v>Educational standard is higher</v>
          </cell>
          <cell r="K350" t="str">
            <v>Standar edukasaun diak liu</v>
          </cell>
        </row>
        <row r="351">
          <cell r="A351" t="str">
            <v>H9.22.b</v>
          </cell>
          <cell r="B351" t="str">
            <v>Response</v>
          </cell>
          <cell r="D351" t="str">
            <v>Category option</v>
          </cell>
          <cell r="E351">
            <v>2</v>
          </cell>
          <cell r="I351" t="str">
            <v>Teachers are more qualified</v>
          </cell>
          <cell r="K351" t="str">
            <v>Mestri sira hanorin diak liu</v>
          </cell>
        </row>
        <row r="352">
          <cell r="A352" t="str">
            <v>H9.22.c</v>
          </cell>
          <cell r="B352" t="str">
            <v>Response</v>
          </cell>
          <cell r="D352" t="str">
            <v>Category option</v>
          </cell>
          <cell r="E352">
            <v>3</v>
          </cell>
          <cell r="I352" t="str">
            <v>Teachers come more often</v>
          </cell>
          <cell r="K352" t="str">
            <v>Mestri sira mai eskola hela deit</v>
          </cell>
        </row>
        <row r="353">
          <cell r="A353" t="str">
            <v>H9.22.d</v>
          </cell>
          <cell r="B353" t="str">
            <v>Response</v>
          </cell>
          <cell r="D353" t="str">
            <v>Category option</v>
          </cell>
          <cell r="E353">
            <v>4</v>
          </cell>
          <cell r="I353" t="str">
            <v>More teachers / classes are smaller</v>
          </cell>
          <cell r="K353" t="str">
            <v>Mestri barak / sala estudante ladun barak ida</v>
          </cell>
        </row>
        <row r="354">
          <cell r="A354" t="str">
            <v>H9.22.e</v>
          </cell>
          <cell r="B354" t="str">
            <v>Response</v>
          </cell>
          <cell r="D354" t="str">
            <v>Category option</v>
          </cell>
          <cell r="E354">
            <v>5</v>
          </cell>
          <cell r="I354" t="str">
            <v>More desks / books / equipment</v>
          </cell>
          <cell r="K354" t="str">
            <v>Mesa eskola / livrus / ekipamentu</v>
          </cell>
        </row>
        <row r="355">
          <cell r="A355" t="str">
            <v>H9.22.f</v>
          </cell>
          <cell r="B355" t="str">
            <v>Response</v>
          </cell>
          <cell r="D355" t="str">
            <v>Category option</v>
          </cell>
          <cell r="E355">
            <v>6</v>
          </cell>
          <cell r="I355" t="str">
            <v>More facilities (kitchen / toilets / sports field)</v>
          </cell>
          <cell r="K355" t="str">
            <v>Fasilidade barak liu (dapur / haris fatin / fasiliadade desportu)</v>
          </cell>
        </row>
      </sheetData>
      <sheetData sheetId="18" refreshError="1"/>
      <sheetData sheetId="1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Roster (1)"/>
      <sheetName val="HHRoster (2)"/>
      <sheetName val="D"/>
      <sheetName val="Codes"/>
      <sheetName val="Recurring Qns"/>
    </sheetNames>
    <sheetDataSet>
      <sheetData sheetId="0"/>
      <sheetData sheetId="1"/>
      <sheetData sheetId="2"/>
      <sheetData sheetId="3">
        <row r="1">
          <cell r="A1" t="str">
            <v>Response ID</v>
          </cell>
          <cell r="B1" t="str">
            <v>Question or Response</v>
          </cell>
          <cell r="D1" t="str">
            <v>Response Display Format</v>
          </cell>
          <cell r="E1" t="str">
            <v>Code</v>
          </cell>
          <cell r="I1" t="str">
            <v>English</v>
          </cell>
          <cell r="K1" t="str">
            <v>Tetun</v>
          </cell>
        </row>
        <row r="2">
          <cell r="A2" t="str">
            <v>H1.01.a</v>
          </cell>
          <cell r="B2" t="str">
            <v>Response</v>
          </cell>
          <cell r="D2" t="str">
            <v>Category option</v>
          </cell>
          <cell r="E2">
            <v>0</v>
          </cell>
          <cell r="I2" t="str">
            <v>No</v>
          </cell>
          <cell r="K2" t="str">
            <v>Lae</v>
          </cell>
        </row>
        <row r="3">
          <cell r="A3" t="str">
            <v>H1.01.b</v>
          </cell>
          <cell r="B3" t="str">
            <v>Response</v>
          </cell>
          <cell r="D3" t="str">
            <v>Category option</v>
          </cell>
          <cell r="E3">
            <v>1</v>
          </cell>
          <cell r="I3" t="str">
            <v>Yes</v>
          </cell>
          <cell r="K3" t="str">
            <v>Sim</v>
          </cell>
        </row>
        <row r="4">
          <cell r="A4" t="str">
            <v>H1.01.c</v>
          </cell>
          <cell r="B4" t="str">
            <v>Response</v>
          </cell>
          <cell r="D4" t="str">
            <v>Category option</v>
          </cell>
          <cell r="E4">
            <v>997</v>
          </cell>
          <cell r="I4" t="str">
            <v>Other (specify)</v>
          </cell>
          <cell r="K4" t="str">
            <v>Seluk (spesifika)</v>
          </cell>
        </row>
        <row r="5">
          <cell r="A5" t="str">
            <v>H1.01.d</v>
          </cell>
          <cell r="B5" t="str">
            <v>Response</v>
          </cell>
          <cell r="D5" t="str">
            <v>Category option</v>
          </cell>
          <cell r="E5">
            <v>998</v>
          </cell>
          <cell r="I5" t="str">
            <v>Don't know</v>
          </cell>
          <cell r="K5" t="str">
            <v>La hatene</v>
          </cell>
        </row>
        <row r="6">
          <cell r="A6" t="str">
            <v>H1.01.e</v>
          </cell>
          <cell r="B6" t="str">
            <v>Response</v>
          </cell>
          <cell r="D6" t="str">
            <v>Category option</v>
          </cell>
          <cell r="E6">
            <v>999</v>
          </cell>
          <cell r="I6" t="str">
            <v>Refused to answer</v>
          </cell>
          <cell r="K6" t="str">
            <v>Lakohi fo resposta</v>
          </cell>
        </row>
        <row r="7">
          <cell r="A7" t="str">
            <v>H2.30.a</v>
          </cell>
          <cell r="B7" t="str">
            <v>Response</v>
          </cell>
          <cell r="D7" t="str">
            <v>Category option</v>
          </cell>
          <cell r="E7">
            <v>996</v>
          </cell>
          <cell r="I7" t="str">
            <v>Estimated</v>
          </cell>
          <cell r="K7" t="str">
            <v>Estimasaun</v>
          </cell>
        </row>
        <row r="8">
          <cell r="A8" t="str">
            <v>H2.30.b</v>
          </cell>
          <cell r="B8" t="str">
            <v>Response</v>
          </cell>
          <cell r="D8" t="str">
            <v>Category option</v>
          </cell>
          <cell r="E8">
            <v>995</v>
          </cell>
          <cell r="I8" t="str">
            <v>Seems wrong</v>
          </cell>
          <cell r="K8" t="str">
            <v>Karik sala</v>
          </cell>
        </row>
        <row r="9">
          <cell r="A9" t="str">
            <v>H2.30.c</v>
          </cell>
          <cell r="B9" t="str">
            <v>Response</v>
          </cell>
          <cell r="D9" t="str">
            <v>Category option</v>
          </cell>
          <cell r="E9">
            <v>994</v>
          </cell>
          <cell r="I9" t="str">
            <v>Use year of birth instead</v>
          </cell>
          <cell r="K9" t="str">
            <v>Uza deit data moris</v>
          </cell>
        </row>
        <row r="10">
          <cell r="A10" t="str">
            <v>H1.02.a</v>
          </cell>
          <cell r="B10" t="str">
            <v>Response</v>
          </cell>
          <cell r="D10" t="str">
            <v>Category option</v>
          </cell>
          <cell r="E10">
            <v>1</v>
          </cell>
          <cell r="I10" t="str">
            <v>None completed</v>
          </cell>
          <cell r="K10" t="str">
            <v>La Kompletu</v>
          </cell>
        </row>
        <row r="11">
          <cell r="A11" t="str">
            <v>H1.02.b</v>
          </cell>
          <cell r="B11" t="str">
            <v>Response</v>
          </cell>
          <cell r="D11" t="str">
            <v>Category option</v>
          </cell>
          <cell r="E11">
            <v>2</v>
          </cell>
          <cell r="I11" t="str">
            <v>Pre-School</v>
          </cell>
          <cell r="K11" t="str">
            <v>Pre-Eskolar</v>
          </cell>
        </row>
        <row r="12">
          <cell r="A12" t="str">
            <v>H1.02.c</v>
          </cell>
          <cell r="B12" t="str">
            <v>Response</v>
          </cell>
          <cell r="D12" t="str">
            <v>Category option</v>
          </cell>
          <cell r="E12">
            <v>3</v>
          </cell>
          <cell r="I12" t="str">
            <v>Primary School</v>
          </cell>
          <cell r="K12" t="str">
            <v>Eskola Primária</v>
          </cell>
        </row>
        <row r="13">
          <cell r="A13" t="str">
            <v>H1.02.d</v>
          </cell>
          <cell r="B13" t="str">
            <v>Response</v>
          </cell>
          <cell r="D13" t="str">
            <v>Category option</v>
          </cell>
          <cell r="E13">
            <v>4</v>
          </cell>
          <cell r="I13" t="str">
            <v>Junior High School</v>
          </cell>
          <cell r="K13" t="str">
            <v>Eskola Pre-Sekundária</v>
          </cell>
        </row>
        <row r="14">
          <cell r="A14" t="str">
            <v>H1.02.e</v>
          </cell>
          <cell r="B14" t="str">
            <v>Response</v>
          </cell>
          <cell r="D14" t="str">
            <v>Category option</v>
          </cell>
          <cell r="E14">
            <v>5</v>
          </cell>
          <cell r="I14" t="str">
            <v>Senior High School</v>
          </cell>
          <cell r="K14" t="str">
            <v>Eskola Sekundario</v>
          </cell>
        </row>
        <row r="15">
          <cell r="A15" t="str">
            <v>H1.02.f</v>
          </cell>
          <cell r="B15" t="str">
            <v>Response</v>
          </cell>
          <cell r="D15" t="str">
            <v>Category option</v>
          </cell>
          <cell r="E15">
            <v>6</v>
          </cell>
          <cell r="I15" t="str">
            <v>University</v>
          </cell>
          <cell r="K15" t="str">
            <v>Universidade</v>
          </cell>
        </row>
        <row r="16">
          <cell r="A16" t="str">
            <v>H1.02.g</v>
          </cell>
          <cell r="B16" t="str">
            <v>Response</v>
          </cell>
          <cell r="D16" t="str">
            <v>Category option</v>
          </cell>
          <cell r="E16">
            <v>7</v>
          </cell>
          <cell r="I16" t="str">
            <v>Some classes</v>
          </cell>
          <cell r="K16" t="str">
            <v>Klasse balun</v>
          </cell>
        </row>
        <row r="17">
          <cell r="A17" t="str">
            <v>H1.02.h</v>
          </cell>
          <cell r="B17" t="str">
            <v>Response</v>
          </cell>
          <cell r="D17" t="str">
            <v>Category option</v>
          </cell>
          <cell r="E17">
            <v>8</v>
          </cell>
          <cell r="I17" t="str">
            <v>All classes</v>
          </cell>
          <cell r="K17" t="str">
            <v>Klasse hotu</v>
          </cell>
        </row>
        <row r="18">
          <cell r="A18" t="str">
            <v>H1.06a</v>
          </cell>
          <cell r="B18" t="str">
            <v>Response</v>
          </cell>
          <cell r="D18" t="str">
            <v>Category option</v>
          </cell>
          <cell r="E18">
            <v>0</v>
          </cell>
          <cell r="I18" t="str">
            <v>No</v>
          </cell>
          <cell r="K18" t="str">
            <v>Lae</v>
          </cell>
        </row>
        <row r="19">
          <cell r="A19" t="str">
            <v>H1.06b</v>
          </cell>
          <cell r="B19" t="str">
            <v>Response</v>
          </cell>
          <cell r="D19" t="str">
            <v>Category option</v>
          </cell>
          <cell r="E19">
            <v>1</v>
          </cell>
          <cell r="I19" t="str">
            <v>Yes - Academy</v>
          </cell>
          <cell r="K19" t="str">
            <v>Sim - Akademia</v>
          </cell>
        </row>
        <row r="20">
          <cell r="A20" t="str">
            <v>H1.06c</v>
          </cell>
          <cell r="B20" t="str">
            <v>Response</v>
          </cell>
          <cell r="D20" t="str">
            <v>Category option</v>
          </cell>
          <cell r="E20">
            <v>2</v>
          </cell>
          <cell r="I20" t="str">
            <v>Yes - Institute</v>
          </cell>
          <cell r="K20" t="str">
            <v>Sim - Institutu</v>
          </cell>
        </row>
        <row r="21">
          <cell r="A21" t="str">
            <v>H1.06d</v>
          </cell>
          <cell r="B21" t="str">
            <v>Response</v>
          </cell>
          <cell r="D21" t="str">
            <v>Category option</v>
          </cell>
          <cell r="E21">
            <v>3</v>
          </cell>
          <cell r="I21" t="str">
            <v xml:space="preserve">Yes - University </v>
          </cell>
          <cell r="K21" t="str">
            <v>Sim - Universidade</v>
          </cell>
        </row>
        <row r="22">
          <cell r="A22" t="str">
            <v>H1.06e</v>
          </cell>
          <cell r="B22" t="str">
            <v>Response</v>
          </cell>
          <cell r="D22" t="str">
            <v>Category option</v>
          </cell>
          <cell r="E22">
            <v>4</v>
          </cell>
          <cell r="I22" t="str">
            <v>Yes - Other</v>
          </cell>
          <cell r="K22" t="str">
            <v>Sim - Seluk</v>
          </cell>
        </row>
        <row r="23">
          <cell r="A23" t="str">
            <v>M8.02a</v>
          </cell>
          <cell r="B23" t="str">
            <v>Response</v>
          </cell>
          <cell r="D23" t="str">
            <v>Category option</v>
          </cell>
          <cell r="E23">
            <v>1</v>
          </cell>
          <cell r="I23" t="str">
            <v>Uma maromak / uma lulik / god house</v>
          </cell>
          <cell r="K23" t="str">
            <v>Uma maromak / uma lulik</v>
          </cell>
        </row>
        <row r="24">
          <cell r="A24" t="str">
            <v>M8.02b</v>
          </cell>
          <cell r="B24" t="str">
            <v>Response</v>
          </cell>
          <cell r="D24" t="str">
            <v>Category option</v>
          </cell>
          <cell r="E24">
            <v>2</v>
          </cell>
          <cell r="I24" t="str">
            <v>Uma liurai / political house</v>
          </cell>
          <cell r="K24" t="str">
            <v>Uma liurai</v>
          </cell>
        </row>
        <row r="25">
          <cell r="A25" t="str">
            <v>M8.02c</v>
          </cell>
          <cell r="B25" t="str">
            <v>Response</v>
          </cell>
          <cell r="D25" t="str">
            <v>Category option</v>
          </cell>
          <cell r="E25">
            <v>3</v>
          </cell>
          <cell r="I25" t="str">
            <v>Gate keeper</v>
          </cell>
          <cell r="K25" t="str">
            <v>Hein odamatan</v>
          </cell>
        </row>
        <row r="26">
          <cell r="A26" t="str">
            <v>M8.02d</v>
          </cell>
          <cell r="B26" t="str">
            <v>Response</v>
          </cell>
          <cell r="D26" t="str">
            <v>Category option</v>
          </cell>
          <cell r="E26">
            <v>4</v>
          </cell>
          <cell r="I26" t="str">
            <v>Newcomer</v>
          </cell>
          <cell r="K26" t="str">
            <v>Ema foun</v>
          </cell>
        </row>
        <row r="27">
          <cell r="A27" t="str">
            <v>M8.02e</v>
          </cell>
          <cell r="B27" t="str">
            <v>Response</v>
          </cell>
          <cell r="D27" t="str">
            <v>Category option</v>
          </cell>
          <cell r="E27">
            <v>5</v>
          </cell>
          <cell r="I27" t="str">
            <v>Other position</v>
          </cell>
          <cell r="K27" t="str">
            <v>Pojisaun seluk</v>
          </cell>
        </row>
        <row r="28">
          <cell r="A28" t="str">
            <v>M3.02.a</v>
          </cell>
          <cell r="B28" t="str">
            <v>Response</v>
          </cell>
          <cell r="D28" t="str">
            <v>Category option</v>
          </cell>
          <cell r="E28">
            <v>1</v>
          </cell>
          <cell r="I28" t="str">
            <v>Yes - part owned</v>
          </cell>
          <cell r="K28" t="str">
            <v>Sim - balun</v>
          </cell>
        </row>
        <row r="29">
          <cell r="A29" t="str">
            <v>M3.02.b</v>
          </cell>
          <cell r="B29" t="str">
            <v>Response</v>
          </cell>
          <cell r="D29" t="str">
            <v>Category option</v>
          </cell>
          <cell r="E29">
            <v>2</v>
          </cell>
          <cell r="I29" t="str">
            <v>Yes - fully owned</v>
          </cell>
          <cell r="K29" t="str">
            <v>Sim - tomak</v>
          </cell>
        </row>
        <row r="30">
          <cell r="A30" t="str">
            <v>M3.03.a</v>
          </cell>
          <cell r="B30" t="str">
            <v>Response</v>
          </cell>
          <cell r="D30" t="str">
            <v>Category option</v>
          </cell>
          <cell r="E30">
            <v>1</v>
          </cell>
          <cell r="I30" t="str">
            <v>Uncompacted earth</v>
          </cell>
          <cell r="K30" t="str">
            <v>Rai nebee la hanehan metin</v>
          </cell>
        </row>
        <row r="31">
          <cell r="A31" t="str">
            <v>M3.03.b</v>
          </cell>
          <cell r="B31" t="str">
            <v>Response</v>
          </cell>
          <cell r="D31" t="str">
            <v>Category option</v>
          </cell>
          <cell r="E31">
            <v>2</v>
          </cell>
          <cell r="I31" t="str">
            <v>Sand</v>
          </cell>
          <cell r="K31" t="str">
            <v>Rai henek</v>
          </cell>
        </row>
        <row r="32">
          <cell r="A32" t="str">
            <v>M3.03.c</v>
          </cell>
          <cell r="B32" t="str">
            <v>Response</v>
          </cell>
          <cell r="D32" t="str">
            <v>Category option</v>
          </cell>
          <cell r="E32">
            <v>3</v>
          </cell>
          <cell r="I32" t="str">
            <v>Compacted dung/mud/clay</v>
          </cell>
          <cell r="K32" t="str">
            <v>Estrume / tahu / tahu belit nebee hanehan metin</v>
          </cell>
        </row>
        <row r="33">
          <cell r="A33" t="str">
            <v>M3.03.d</v>
          </cell>
          <cell r="B33" t="str">
            <v>Response</v>
          </cell>
          <cell r="D33" t="str">
            <v>Category option</v>
          </cell>
          <cell r="E33">
            <v>4</v>
          </cell>
          <cell r="I33" t="str">
            <v>Bamboo</v>
          </cell>
          <cell r="K33" t="str">
            <v>Bambu</v>
          </cell>
        </row>
        <row r="34">
          <cell r="A34" t="str">
            <v>M3.03.e</v>
          </cell>
          <cell r="B34" t="str">
            <v>Response</v>
          </cell>
          <cell r="D34" t="str">
            <v>Category option</v>
          </cell>
          <cell r="E34">
            <v>5</v>
          </cell>
          <cell r="I34" t="str">
            <v>Palm</v>
          </cell>
          <cell r="K34" t="str">
            <v>Tali</v>
          </cell>
        </row>
        <row r="35">
          <cell r="A35" t="str">
            <v>M3.03.f</v>
          </cell>
          <cell r="B35" t="str">
            <v>Response</v>
          </cell>
          <cell r="D35" t="str">
            <v>Category option</v>
          </cell>
          <cell r="E35">
            <v>6</v>
          </cell>
          <cell r="I35" t="str">
            <v>Plastic Sheeting</v>
          </cell>
          <cell r="K35" t="str">
            <v>Taka ho plastik</v>
          </cell>
        </row>
        <row r="36">
          <cell r="A36" t="str">
            <v>M3.03.g</v>
          </cell>
          <cell r="B36" t="str">
            <v>Response</v>
          </cell>
          <cell r="D36" t="str">
            <v>Category option</v>
          </cell>
          <cell r="E36">
            <v>7</v>
          </cell>
          <cell r="I36" t="str">
            <v>Matting</v>
          </cell>
          <cell r="K36" t="str">
            <v>Biti</v>
          </cell>
        </row>
        <row r="37">
          <cell r="A37" t="str">
            <v>M3.03.h</v>
          </cell>
          <cell r="B37" t="str">
            <v>Response</v>
          </cell>
          <cell r="D37" t="str">
            <v>Category option</v>
          </cell>
          <cell r="E37">
            <v>8</v>
          </cell>
          <cell r="I37" t="str">
            <v>Wood</v>
          </cell>
          <cell r="K37" t="str">
            <v>Ai</v>
          </cell>
        </row>
        <row r="38">
          <cell r="A38" t="str">
            <v>M3.03.i</v>
          </cell>
          <cell r="B38" t="str">
            <v>Response</v>
          </cell>
          <cell r="D38" t="str">
            <v>Category option</v>
          </cell>
          <cell r="E38">
            <v>9</v>
          </cell>
          <cell r="I38" t="str">
            <v>Vinyl</v>
          </cell>
          <cell r="K38" t="str">
            <v>Sintetiku</v>
          </cell>
        </row>
        <row r="39">
          <cell r="A39" t="str">
            <v>M3.03.j</v>
          </cell>
          <cell r="B39" t="str">
            <v>Response</v>
          </cell>
          <cell r="D39" t="str">
            <v>Category option</v>
          </cell>
          <cell r="E39">
            <v>10</v>
          </cell>
          <cell r="I39" t="str">
            <v>Asphalt/Cement</v>
          </cell>
          <cell r="K39" t="str">
            <v>Alkatraun/Simente</v>
          </cell>
        </row>
        <row r="40">
          <cell r="A40" t="str">
            <v>M3.03.k</v>
          </cell>
          <cell r="B40" t="str">
            <v>Response</v>
          </cell>
          <cell r="D40" t="str">
            <v>Category option</v>
          </cell>
          <cell r="E40">
            <v>11</v>
          </cell>
          <cell r="I40" t="str">
            <v>Rock/Stones</v>
          </cell>
          <cell r="K40" t="str">
            <v>Fatuk bot/britas</v>
          </cell>
        </row>
        <row r="41">
          <cell r="A41" t="str">
            <v>M3.03.l</v>
          </cell>
          <cell r="B41" t="str">
            <v>Response</v>
          </cell>
          <cell r="D41" t="str">
            <v>Category option</v>
          </cell>
          <cell r="E41">
            <v>12</v>
          </cell>
          <cell r="I41" t="str">
            <v>Tiles</v>
          </cell>
          <cell r="K41" t="str">
            <v>Telha</v>
          </cell>
        </row>
        <row r="42">
          <cell r="A42" t="str">
            <v>M3.03.m</v>
          </cell>
          <cell r="B42" t="str">
            <v>Response</v>
          </cell>
          <cell r="D42" t="str">
            <v>Category option</v>
          </cell>
          <cell r="E42">
            <v>13</v>
          </cell>
          <cell r="I42" t="str">
            <v>Carpet</v>
          </cell>
          <cell r="K42" t="str">
            <v>Karpet</v>
          </cell>
        </row>
        <row r="43">
          <cell r="A43" t="str">
            <v>H2.11.a</v>
          </cell>
          <cell r="B43" t="str">
            <v>Response</v>
          </cell>
          <cell r="D43" t="str">
            <v>Category option</v>
          </cell>
          <cell r="E43">
            <v>0</v>
          </cell>
          <cell r="I43" t="str">
            <v>Female</v>
          </cell>
          <cell r="K43" t="str">
            <v>Feto</v>
          </cell>
        </row>
        <row r="44">
          <cell r="A44" t="str">
            <v>H2.11.b</v>
          </cell>
          <cell r="B44" t="str">
            <v>Response</v>
          </cell>
          <cell r="D44" t="str">
            <v>Category option</v>
          </cell>
          <cell r="E44">
            <v>1</v>
          </cell>
          <cell r="I44" t="str">
            <v>Male</v>
          </cell>
          <cell r="K44" t="str">
            <v>Mane</v>
          </cell>
        </row>
        <row r="45">
          <cell r="A45" t="str">
            <v>H2.12.a</v>
          </cell>
          <cell r="B45" t="str">
            <v>Response</v>
          </cell>
          <cell r="D45" t="str">
            <v>Category option</v>
          </cell>
          <cell r="E45">
            <v>0</v>
          </cell>
          <cell r="I45" t="str">
            <v>Head</v>
          </cell>
          <cell r="K45" t="str">
            <v>Xefi uma-kain</v>
          </cell>
        </row>
        <row r="46">
          <cell r="A46" t="str">
            <v>H2.12.b</v>
          </cell>
          <cell r="B46" t="str">
            <v>Response</v>
          </cell>
          <cell r="D46" t="str">
            <v>Category option</v>
          </cell>
          <cell r="E46">
            <v>1</v>
          </cell>
          <cell r="I46" t="str">
            <v>Wife of Head</v>
          </cell>
          <cell r="K46" t="str">
            <v>Fen / Kaben husi xefi uma-kain</v>
          </cell>
        </row>
        <row r="47">
          <cell r="A47" t="str">
            <v>H2.12.c</v>
          </cell>
          <cell r="B47" t="str">
            <v>Response</v>
          </cell>
          <cell r="D47" t="str">
            <v>Category option</v>
          </cell>
          <cell r="E47">
            <v>2</v>
          </cell>
          <cell r="I47" t="str">
            <v>Husband of Head</v>
          </cell>
          <cell r="K47" t="str">
            <v>Laen / kaben xefi uma-kain</v>
          </cell>
        </row>
        <row r="48">
          <cell r="A48" t="str">
            <v>H2.12.d</v>
          </cell>
          <cell r="B48" t="str">
            <v>Response</v>
          </cell>
          <cell r="D48" t="str">
            <v>Category option</v>
          </cell>
          <cell r="E48">
            <v>3</v>
          </cell>
          <cell r="I48" t="str">
            <v xml:space="preserve">Son </v>
          </cell>
          <cell r="K48" t="str">
            <v>Oan mane</v>
          </cell>
        </row>
        <row r="49">
          <cell r="A49" t="str">
            <v>H2.12.e</v>
          </cell>
          <cell r="B49" t="str">
            <v>Response</v>
          </cell>
          <cell r="D49" t="str">
            <v>Category option</v>
          </cell>
          <cell r="E49">
            <v>4</v>
          </cell>
          <cell r="I49" t="str">
            <v>Daughter</v>
          </cell>
          <cell r="K49" t="str">
            <v>Oan feto</v>
          </cell>
        </row>
        <row r="50">
          <cell r="A50" t="str">
            <v>H2.12.f</v>
          </cell>
          <cell r="B50" t="str">
            <v>Response</v>
          </cell>
          <cell r="D50" t="str">
            <v>Category option</v>
          </cell>
          <cell r="E50">
            <v>5</v>
          </cell>
          <cell r="I50" t="str">
            <v>Adopted / Step-Child</v>
          </cell>
          <cell r="K50" t="str">
            <v>Oan hakiak</v>
          </cell>
        </row>
        <row r="51">
          <cell r="A51" t="str">
            <v>H2.12.g</v>
          </cell>
          <cell r="B51" t="str">
            <v>Response</v>
          </cell>
          <cell r="D51" t="str">
            <v>Category option</v>
          </cell>
          <cell r="E51">
            <v>6</v>
          </cell>
          <cell r="I51" t="str">
            <v>Granddaughter</v>
          </cell>
          <cell r="K51" t="str">
            <v>Be-oan feto</v>
          </cell>
        </row>
        <row r="52">
          <cell r="A52" t="str">
            <v>H2.12.h</v>
          </cell>
          <cell r="B52" t="str">
            <v>Response</v>
          </cell>
          <cell r="D52" t="str">
            <v>Category option</v>
          </cell>
          <cell r="E52">
            <v>7</v>
          </cell>
          <cell r="I52" t="str">
            <v>Grandson</v>
          </cell>
          <cell r="K52" t="str">
            <v>Be-oan mane</v>
          </cell>
        </row>
        <row r="53">
          <cell r="A53" t="str">
            <v>H2.12.i</v>
          </cell>
          <cell r="B53" t="str">
            <v>Response</v>
          </cell>
          <cell r="D53" t="str">
            <v>Category option</v>
          </cell>
          <cell r="E53">
            <v>8</v>
          </cell>
          <cell r="I53" t="str">
            <v>Niece</v>
          </cell>
          <cell r="K53" t="str">
            <v>Subrinha</v>
          </cell>
        </row>
        <row r="54">
          <cell r="A54" t="str">
            <v>H2.12.j</v>
          </cell>
          <cell r="B54" t="str">
            <v>Response</v>
          </cell>
          <cell r="D54" t="str">
            <v>Category option</v>
          </cell>
          <cell r="E54">
            <v>9</v>
          </cell>
          <cell r="I54" t="str">
            <v>Nephew</v>
          </cell>
          <cell r="K54" t="str">
            <v>Subrinho</v>
          </cell>
        </row>
        <row r="55">
          <cell r="A55" t="str">
            <v>H2.12.k</v>
          </cell>
          <cell r="B55" t="str">
            <v>Response</v>
          </cell>
          <cell r="D55" t="str">
            <v>Category option</v>
          </cell>
          <cell r="E55">
            <v>10</v>
          </cell>
          <cell r="I55" t="str">
            <v>Father</v>
          </cell>
          <cell r="K55" t="str">
            <v>Aman</v>
          </cell>
        </row>
        <row r="56">
          <cell r="A56" t="str">
            <v>H2.12.l</v>
          </cell>
          <cell r="B56" t="str">
            <v>Response</v>
          </cell>
          <cell r="D56" t="str">
            <v>Category option</v>
          </cell>
          <cell r="E56">
            <v>11</v>
          </cell>
          <cell r="I56" t="str">
            <v>Mother</v>
          </cell>
          <cell r="K56" t="str">
            <v>Inan</v>
          </cell>
        </row>
        <row r="57">
          <cell r="A57" t="str">
            <v>H2.12.m</v>
          </cell>
          <cell r="B57" t="str">
            <v>Response</v>
          </cell>
          <cell r="D57" t="str">
            <v>Category option</v>
          </cell>
          <cell r="E57">
            <v>12</v>
          </cell>
          <cell r="I57" t="str">
            <v>Sister</v>
          </cell>
          <cell r="K57" t="str">
            <v>Feton</v>
          </cell>
        </row>
        <row r="58">
          <cell r="A58" t="str">
            <v>H2.12.n</v>
          </cell>
          <cell r="B58" t="str">
            <v>Response</v>
          </cell>
          <cell r="D58" t="str">
            <v>Category option</v>
          </cell>
          <cell r="E58">
            <v>13</v>
          </cell>
          <cell r="I58" t="str">
            <v>Brother</v>
          </cell>
          <cell r="K58" t="str">
            <v>Nan</v>
          </cell>
        </row>
        <row r="59">
          <cell r="A59" t="str">
            <v>H2.12.o</v>
          </cell>
          <cell r="B59" t="str">
            <v>Response</v>
          </cell>
          <cell r="D59" t="str">
            <v>Category option</v>
          </cell>
          <cell r="E59">
            <v>14</v>
          </cell>
          <cell r="I59" t="str">
            <v>Aunt</v>
          </cell>
          <cell r="K59" t="str">
            <v>Tia</v>
          </cell>
        </row>
        <row r="60">
          <cell r="A60" t="str">
            <v>H2.12.oo</v>
          </cell>
          <cell r="B60" t="str">
            <v>Response</v>
          </cell>
          <cell r="D60" t="str">
            <v>Category option</v>
          </cell>
          <cell r="E60">
            <v>15</v>
          </cell>
          <cell r="I60" t="str">
            <v>Uncle</v>
          </cell>
          <cell r="K60" t="str">
            <v>Tiu</v>
          </cell>
        </row>
        <row r="61">
          <cell r="A61" t="str">
            <v>H2.12.p</v>
          </cell>
          <cell r="B61" t="str">
            <v>Response</v>
          </cell>
          <cell r="D61" t="str">
            <v>Category option</v>
          </cell>
          <cell r="E61">
            <v>16</v>
          </cell>
          <cell r="I61" t="str">
            <v>Daughter-in-Law</v>
          </cell>
          <cell r="K61" t="str">
            <v>Feto foun</v>
          </cell>
        </row>
        <row r="62">
          <cell r="A62" t="str">
            <v>H2.12.pp</v>
          </cell>
          <cell r="B62" t="str">
            <v>Response</v>
          </cell>
          <cell r="D62" t="str">
            <v>Category option</v>
          </cell>
          <cell r="E62">
            <v>17</v>
          </cell>
          <cell r="I62" t="str">
            <v>Son-in-Law</v>
          </cell>
          <cell r="K62" t="str">
            <v>Mane foun</v>
          </cell>
        </row>
        <row r="63">
          <cell r="A63" t="str">
            <v>H2.12.q</v>
          </cell>
          <cell r="B63" t="str">
            <v>Response</v>
          </cell>
          <cell r="D63" t="str">
            <v>Category option</v>
          </cell>
          <cell r="E63">
            <v>18</v>
          </cell>
          <cell r="I63" t="str">
            <v>Grandfather</v>
          </cell>
          <cell r="K63" t="str">
            <v>Avo mane</v>
          </cell>
        </row>
        <row r="64">
          <cell r="A64" t="str">
            <v>H2.12.r</v>
          </cell>
          <cell r="B64" t="str">
            <v>Response</v>
          </cell>
          <cell r="D64" t="str">
            <v>Category option</v>
          </cell>
          <cell r="E64">
            <v>19</v>
          </cell>
          <cell r="I64" t="str">
            <v>Grandmother</v>
          </cell>
          <cell r="K64" t="str">
            <v>Avo feto</v>
          </cell>
        </row>
        <row r="65">
          <cell r="A65" t="str">
            <v>H2.12.s</v>
          </cell>
          <cell r="B65" t="str">
            <v>Response</v>
          </cell>
          <cell r="D65" t="str">
            <v>Category option</v>
          </cell>
          <cell r="E65">
            <v>20</v>
          </cell>
          <cell r="I65" t="str">
            <v>Father-in-Law</v>
          </cell>
          <cell r="K65" t="str">
            <v>Banin mane</v>
          </cell>
        </row>
        <row r="66">
          <cell r="A66" t="str">
            <v>H2.12.t</v>
          </cell>
          <cell r="B66" t="str">
            <v>Response</v>
          </cell>
          <cell r="D66" t="str">
            <v>Category option</v>
          </cell>
          <cell r="E66">
            <v>21</v>
          </cell>
          <cell r="I66" t="str">
            <v>Mother-in-Law</v>
          </cell>
          <cell r="K66" t="str">
            <v>Banin feto</v>
          </cell>
        </row>
        <row r="67">
          <cell r="A67" t="str">
            <v>H2.12.u</v>
          </cell>
          <cell r="B67" t="str">
            <v>Response</v>
          </cell>
          <cell r="D67" t="str">
            <v>Category option</v>
          </cell>
          <cell r="E67">
            <v>22</v>
          </cell>
          <cell r="I67" t="str">
            <v>Cousin</v>
          </cell>
          <cell r="K67" t="str">
            <v>Prima</v>
          </cell>
        </row>
        <row r="68">
          <cell r="A68" t="str">
            <v>H2.12.uu</v>
          </cell>
          <cell r="B68" t="str">
            <v>Response</v>
          </cell>
          <cell r="D68" t="str">
            <v>Category option</v>
          </cell>
          <cell r="E68">
            <v>23</v>
          </cell>
          <cell r="I68" t="str">
            <v>Cousin</v>
          </cell>
          <cell r="K68" t="str">
            <v>Primo</v>
          </cell>
        </row>
        <row r="69">
          <cell r="A69" t="str">
            <v>H2.12.v</v>
          </cell>
          <cell r="B69" t="str">
            <v>Response</v>
          </cell>
          <cell r="D69" t="str">
            <v>Category option</v>
          </cell>
          <cell r="E69">
            <v>24</v>
          </cell>
          <cell r="I69" t="str">
            <v>Other Relative</v>
          </cell>
          <cell r="K69" t="str">
            <v>Familia seluk</v>
          </cell>
        </row>
        <row r="70">
          <cell r="A70" t="str">
            <v>H2.12.w</v>
          </cell>
          <cell r="B70" t="str">
            <v>Response</v>
          </cell>
          <cell r="D70" t="str">
            <v>Category option</v>
          </cell>
          <cell r="E70">
            <v>25</v>
          </cell>
          <cell r="I70" t="str">
            <v>Servant / Maid / Helper</v>
          </cell>
          <cell r="K70" t="str">
            <v>Pembantu (ema nebe serbisu ajuda iha uma)</v>
          </cell>
        </row>
        <row r="71">
          <cell r="A71" t="str">
            <v>H2.12.x</v>
          </cell>
          <cell r="B71" t="str">
            <v>Response</v>
          </cell>
          <cell r="D71" t="str">
            <v>Category option</v>
          </cell>
          <cell r="E71">
            <v>26</v>
          </cell>
          <cell r="I71" t="str">
            <v>Servant's Relative</v>
          </cell>
          <cell r="K71" t="str">
            <v>Pembantu nian familia</v>
          </cell>
        </row>
        <row r="72">
          <cell r="A72" t="str">
            <v>H2.12.y</v>
          </cell>
          <cell r="B72" t="str">
            <v>Response</v>
          </cell>
          <cell r="D72" t="str">
            <v>Category option</v>
          </cell>
          <cell r="E72">
            <v>27</v>
          </cell>
          <cell r="I72" t="str">
            <v>Tenant</v>
          </cell>
          <cell r="K72" t="str">
            <v>Ema kos</v>
          </cell>
        </row>
        <row r="73">
          <cell r="A73" t="str">
            <v>H2.12.z</v>
          </cell>
          <cell r="B73" t="str">
            <v>Response</v>
          </cell>
          <cell r="D73" t="str">
            <v>Category option</v>
          </cell>
          <cell r="E73">
            <v>28</v>
          </cell>
          <cell r="I73" t="str">
            <v>Tenant's Relative</v>
          </cell>
          <cell r="K73" t="str">
            <v>Ema kos nian familia</v>
          </cell>
        </row>
        <row r="74">
          <cell r="A74" t="str">
            <v>H2.20.a</v>
          </cell>
          <cell r="B74" t="str">
            <v>Response</v>
          </cell>
          <cell r="D74" t="str">
            <v>Category option</v>
          </cell>
          <cell r="E74">
            <v>1</v>
          </cell>
          <cell r="I74" t="str">
            <v>Yes - day, month and year</v>
          </cell>
          <cell r="K74" t="str">
            <v>Sim - loron, fulan no tinan</v>
          </cell>
        </row>
        <row r="75">
          <cell r="A75" t="str">
            <v>H2.20.b</v>
          </cell>
          <cell r="B75" t="str">
            <v>Response</v>
          </cell>
          <cell r="D75" t="str">
            <v>Category option</v>
          </cell>
          <cell r="E75">
            <v>2</v>
          </cell>
          <cell r="I75" t="str">
            <v>Yes - month and year only</v>
          </cell>
          <cell r="K75" t="str">
            <v>Sim - fulan no tinan deit</v>
          </cell>
        </row>
        <row r="76">
          <cell r="A76" t="str">
            <v>H2.20.c</v>
          </cell>
          <cell r="B76" t="str">
            <v>Response</v>
          </cell>
          <cell r="D76" t="str">
            <v>Category option</v>
          </cell>
          <cell r="E76">
            <v>3</v>
          </cell>
          <cell r="I76" t="str">
            <v>Yes - year only</v>
          </cell>
          <cell r="K76" t="str">
            <v>Sim - tinan deit</v>
          </cell>
        </row>
        <row r="77">
          <cell r="A77" t="str">
            <v>H2.30.a</v>
          </cell>
          <cell r="B77" t="str">
            <v>Response</v>
          </cell>
          <cell r="D77" t="str">
            <v>Category option</v>
          </cell>
          <cell r="E77">
            <v>2</v>
          </cell>
          <cell r="I77" t="str">
            <v>No, refused</v>
          </cell>
          <cell r="K77" t="str">
            <v>Lae, lakoi</v>
          </cell>
        </row>
        <row r="78">
          <cell r="A78" t="str">
            <v>H2.30.b</v>
          </cell>
          <cell r="B78" t="str">
            <v>Response</v>
          </cell>
          <cell r="D78" t="str">
            <v>Category option</v>
          </cell>
          <cell r="E78">
            <v>3</v>
          </cell>
          <cell r="I78" t="str">
            <v>No, card not available</v>
          </cell>
          <cell r="K78" t="str">
            <v>Lae, laiha kartu</v>
          </cell>
        </row>
        <row r="79">
          <cell r="A79" t="str">
            <v>H2.32.a</v>
          </cell>
          <cell r="B79" t="str">
            <v>Response</v>
          </cell>
          <cell r="D79" t="str">
            <v>Category option</v>
          </cell>
          <cell r="E79">
            <v>1</v>
          </cell>
          <cell r="I79" t="str">
            <v>Under 15</v>
          </cell>
          <cell r="K79" t="str">
            <v>Under 15</v>
          </cell>
        </row>
        <row r="80">
          <cell r="A80" t="str">
            <v>H2.32.b</v>
          </cell>
          <cell r="B80" t="str">
            <v>Response</v>
          </cell>
          <cell r="D80" t="str">
            <v>Category option</v>
          </cell>
          <cell r="E80">
            <v>2</v>
          </cell>
          <cell r="I80" t="str">
            <v>15-29</v>
          </cell>
          <cell r="K80" t="str">
            <v>15-29</v>
          </cell>
        </row>
        <row r="81">
          <cell r="A81" t="str">
            <v>H2.32.c</v>
          </cell>
          <cell r="B81" t="str">
            <v>Response</v>
          </cell>
          <cell r="D81" t="str">
            <v>Category option</v>
          </cell>
          <cell r="E81">
            <v>3</v>
          </cell>
          <cell r="I81" t="str">
            <v>30-49</v>
          </cell>
          <cell r="K81" t="str">
            <v>30-49</v>
          </cell>
        </row>
        <row r="82">
          <cell r="A82" t="str">
            <v>H2.32.d</v>
          </cell>
          <cell r="B82" t="str">
            <v>Response</v>
          </cell>
          <cell r="D82" t="str">
            <v>Category option</v>
          </cell>
          <cell r="E82">
            <v>4</v>
          </cell>
          <cell r="I82" t="str">
            <v>Over 50</v>
          </cell>
          <cell r="K82" t="str">
            <v>Over 50</v>
          </cell>
        </row>
        <row r="83">
          <cell r="A83" t="str">
            <v>H2.31.a</v>
          </cell>
          <cell r="B83" t="str">
            <v>Response</v>
          </cell>
          <cell r="D83" t="str">
            <v>Category option</v>
          </cell>
          <cell r="E83">
            <v>1</v>
          </cell>
          <cell r="I83" t="str">
            <v>Months</v>
          </cell>
          <cell r="K83" t="str">
            <v>Fulan</v>
          </cell>
        </row>
        <row r="84">
          <cell r="A84" t="str">
            <v>H2.31.b</v>
          </cell>
          <cell r="B84" t="str">
            <v>Response</v>
          </cell>
          <cell r="D84" t="str">
            <v>Category option</v>
          </cell>
          <cell r="E84">
            <v>2</v>
          </cell>
          <cell r="I84" t="str">
            <v>Years</v>
          </cell>
          <cell r="K84" t="str">
            <v>Tinan</v>
          </cell>
        </row>
        <row r="85">
          <cell r="A85" t="str">
            <v>H2.51.a</v>
          </cell>
          <cell r="B85" t="str">
            <v>Response</v>
          </cell>
          <cell r="D85" t="str">
            <v>Category option</v>
          </cell>
          <cell r="E85">
            <v>2</v>
          </cell>
          <cell r="I85" t="str">
            <v>Not born yet</v>
          </cell>
          <cell r="K85" t="str">
            <v>Seidauk moris</v>
          </cell>
        </row>
        <row r="86">
          <cell r="A86" t="str">
            <v>H2.53.a</v>
          </cell>
          <cell r="B86" t="str">
            <v>Response</v>
          </cell>
          <cell r="D86" t="str">
            <v>Category option</v>
          </cell>
          <cell r="E86">
            <v>1</v>
          </cell>
          <cell r="I86" t="str">
            <v>Before</v>
          </cell>
          <cell r="K86" t="str">
            <v>Antes</v>
          </cell>
        </row>
        <row r="87">
          <cell r="A87" t="str">
            <v>H2.53.b</v>
          </cell>
          <cell r="B87" t="str">
            <v>Response</v>
          </cell>
          <cell r="D87" t="str">
            <v>Category option</v>
          </cell>
          <cell r="E87">
            <v>2</v>
          </cell>
          <cell r="I87" t="str">
            <v>After</v>
          </cell>
          <cell r="K87" t="str">
            <v>Depois</v>
          </cell>
        </row>
        <row r="88">
          <cell r="A88" t="str">
            <v>H2.53.c</v>
          </cell>
          <cell r="B88" t="str">
            <v>Response</v>
          </cell>
          <cell r="D88" t="str">
            <v>Category option</v>
          </cell>
          <cell r="E88">
            <v>3</v>
          </cell>
          <cell r="I88" t="str">
            <v>Don't know</v>
          </cell>
          <cell r="K88" t="str">
            <v>La hatene</v>
          </cell>
        </row>
        <row r="89">
          <cell r="A89" t="str">
            <v>H2.60.a</v>
          </cell>
          <cell r="B89" t="str">
            <v>Response</v>
          </cell>
          <cell r="D89" t="str">
            <v>Category option</v>
          </cell>
          <cell r="E89">
            <v>1</v>
          </cell>
          <cell r="I89" t="str">
            <v>Indonesian time</v>
          </cell>
          <cell r="K89" t="str">
            <v>Tempu Indonezia</v>
          </cell>
        </row>
        <row r="90">
          <cell r="A90" t="str">
            <v>H2.60.b</v>
          </cell>
          <cell r="B90" t="str">
            <v>Response</v>
          </cell>
          <cell r="D90" t="str">
            <v>Category option</v>
          </cell>
          <cell r="E90">
            <v>2</v>
          </cell>
          <cell r="I90" t="str">
            <v>Portuguese time</v>
          </cell>
          <cell r="K90" t="str">
            <v>Tempu Portuges</v>
          </cell>
        </row>
        <row r="91">
          <cell r="A91" t="str">
            <v>HC2.01.a</v>
          </cell>
          <cell r="B91" t="str">
            <v>Response</v>
          </cell>
          <cell r="D91" t="str">
            <v>Category option</v>
          </cell>
          <cell r="E91">
            <v>1</v>
          </cell>
          <cell r="I91" t="str">
            <v>Electricity (ETDL)</v>
          </cell>
          <cell r="K91" t="str">
            <v>Eletrisidade (ETDL)</v>
          </cell>
        </row>
        <row r="92">
          <cell r="A92" t="str">
            <v>HC2.01.b</v>
          </cell>
          <cell r="B92" t="str">
            <v>Response</v>
          </cell>
          <cell r="D92" t="str">
            <v>Category option</v>
          </cell>
          <cell r="E92">
            <v>2</v>
          </cell>
          <cell r="I92" t="str">
            <v>Petrol / diesel generator</v>
          </cell>
          <cell r="K92" t="str">
            <v>Petroleu / gerador dizel</v>
          </cell>
        </row>
        <row r="93">
          <cell r="A93" t="str">
            <v>HC2.01.c</v>
          </cell>
          <cell r="B93" t="str">
            <v>Response</v>
          </cell>
          <cell r="D93" t="str">
            <v>Category option</v>
          </cell>
          <cell r="E93">
            <v>3</v>
          </cell>
          <cell r="I93" t="str">
            <v>Solar panel system</v>
          </cell>
          <cell r="K93" t="str">
            <v xml:space="preserve">Tenaga surya / sistema solar panel </v>
          </cell>
        </row>
        <row r="94">
          <cell r="A94" t="str">
            <v>HC2.01.d</v>
          </cell>
          <cell r="B94" t="str">
            <v>Response</v>
          </cell>
          <cell r="D94" t="str">
            <v>Category option</v>
          </cell>
          <cell r="E94">
            <v>4</v>
          </cell>
          <cell r="I94" t="str">
            <v>Petromax / kerosene pressure lantern / lamp / gas lantern</v>
          </cell>
          <cell r="K94" t="str">
            <v xml:space="preserve">Petromax / lanternu uza mina rai / lampu / lanternu gaz </v>
          </cell>
        </row>
        <row r="95">
          <cell r="A95" t="str">
            <v>HC2.01.e</v>
          </cell>
          <cell r="B95" t="str">
            <v>Response</v>
          </cell>
          <cell r="D95" t="str">
            <v>Category option</v>
          </cell>
          <cell r="E95">
            <v>5</v>
          </cell>
          <cell r="I95" t="str">
            <v>Biogas / agricultural products</v>
          </cell>
          <cell r="K95" t="str">
            <v>Biogas / produtu agrikultura</v>
          </cell>
        </row>
        <row r="96">
          <cell r="A96" t="str">
            <v>HC2.01.f</v>
          </cell>
          <cell r="B96" t="str">
            <v>Response</v>
          </cell>
          <cell r="D96" t="str">
            <v>Category option</v>
          </cell>
          <cell r="E96">
            <v>6</v>
          </cell>
          <cell r="I96" t="str">
            <v>Candlenut</v>
          </cell>
          <cell r="K96" t="str">
            <v>Kami</v>
          </cell>
        </row>
        <row r="97">
          <cell r="A97" t="str">
            <v>HC2.01.g</v>
          </cell>
          <cell r="B97" t="str">
            <v>Response</v>
          </cell>
          <cell r="D97" t="str">
            <v>Category option</v>
          </cell>
          <cell r="E97">
            <v>7</v>
          </cell>
          <cell r="I97" t="str">
            <v>Wood</v>
          </cell>
          <cell r="K97" t="str">
            <v xml:space="preserve">Ai </v>
          </cell>
        </row>
        <row r="98">
          <cell r="A98" t="str">
            <v>HC2.01.h</v>
          </cell>
          <cell r="B98" t="str">
            <v>Response</v>
          </cell>
          <cell r="D98" t="str">
            <v>Category option</v>
          </cell>
          <cell r="E98">
            <v>8</v>
          </cell>
          <cell r="I98" t="str">
            <v>Battery torch / flashlight</v>
          </cell>
          <cell r="K98" t="str">
            <v>Lanterna bataria / senter</v>
          </cell>
        </row>
        <row r="99">
          <cell r="A99" t="str">
            <v>HC2.01.i</v>
          </cell>
          <cell r="B99" t="str">
            <v>Response</v>
          </cell>
          <cell r="D99" t="str">
            <v>Category option</v>
          </cell>
          <cell r="E99">
            <v>9</v>
          </cell>
          <cell r="I99" t="str">
            <v>Candles</v>
          </cell>
          <cell r="K99" t="str">
            <v>Lilin</v>
          </cell>
        </row>
        <row r="100">
          <cell r="A100" t="str">
            <v>H2.13.a</v>
          </cell>
          <cell r="B100" t="str">
            <v>Response</v>
          </cell>
          <cell r="D100" t="str">
            <v>Category option</v>
          </cell>
          <cell r="E100">
            <v>1</v>
          </cell>
          <cell r="I100" t="str">
            <v>In the evening (about 2 hours)</v>
          </cell>
          <cell r="K100" t="str">
            <v>Iha kalan (maizoumenus oras 2)</v>
          </cell>
        </row>
        <row r="101">
          <cell r="A101" t="str">
            <v>H2.13.b</v>
          </cell>
          <cell r="B101" t="str">
            <v>Response</v>
          </cell>
          <cell r="D101" t="str">
            <v>Category option</v>
          </cell>
          <cell r="E101">
            <v>2</v>
          </cell>
          <cell r="I101" t="str">
            <v>Late afternoon and evening (about 4 hours)</v>
          </cell>
          <cell r="K101" t="str">
            <v>Lokraik no kalan (maizoumenus oras 4)</v>
          </cell>
        </row>
        <row r="102">
          <cell r="A102" t="str">
            <v>H2.13.c</v>
          </cell>
          <cell r="B102" t="str">
            <v>Response</v>
          </cell>
          <cell r="D102" t="str">
            <v>Category option</v>
          </cell>
          <cell r="E102">
            <v>3</v>
          </cell>
          <cell r="I102" t="str">
            <v>A few times throughout the day and in the evening (about 8 hours)</v>
          </cell>
        </row>
        <row r="103">
          <cell r="A103" t="str">
            <v>H2.13.d</v>
          </cell>
          <cell r="B103" t="str">
            <v>Response</v>
          </cell>
          <cell r="D103" t="str">
            <v>Category option</v>
          </cell>
          <cell r="E103">
            <v>4</v>
          </cell>
          <cell r="I103" t="str">
            <v>For most of the day or night (12 hours)</v>
          </cell>
        </row>
        <row r="104">
          <cell r="A104" t="str">
            <v>H2.13.e</v>
          </cell>
          <cell r="B104" t="str">
            <v>Response</v>
          </cell>
          <cell r="D104" t="str">
            <v>Category option</v>
          </cell>
          <cell r="E104">
            <v>5</v>
          </cell>
          <cell r="I104" t="str">
            <v>All day (24 hours)</v>
          </cell>
          <cell r="K104" t="str">
            <v>Loron tomak (oras 24)</v>
          </cell>
        </row>
        <row r="105">
          <cell r="A105" t="str">
            <v>H2.14.a</v>
          </cell>
          <cell r="B105" t="str">
            <v>Response</v>
          </cell>
          <cell r="D105" t="str">
            <v>Category option</v>
          </cell>
          <cell r="E105">
            <v>1</v>
          </cell>
          <cell r="I105" t="str">
            <v>No, did not use electricity all day and all night</v>
          </cell>
          <cell r="K105" t="str">
            <v>Lae, la uza eletrisidade loron tomak no kalan tomak</v>
          </cell>
        </row>
        <row r="106">
          <cell r="A106" t="str">
            <v>H2.14.b</v>
          </cell>
          <cell r="B106" t="str">
            <v>Response</v>
          </cell>
          <cell r="D106" t="str">
            <v>Category option</v>
          </cell>
          <cell r="E106">
            <v>2</v>
          </cell>
          <cell r="I106" t="str">
            <v>Yes, used electricity all day and all night</v>
          </cell>
          <cell r="K106" t="str">
            <v>Sim, uza eletrisidade loron tomak no kalan tomak</v>
          </cell>
        </row>
        <row r="107">
          <cell r="A107" t="str">
            <v>H2.16x.a</v>
          </cell>
          <cell r="B107" t="str">
            <v>Response</v>
          </cell>
          <cell r="D107" t="str">
            <v>Category option</v>
          </cell>
          <cell r="E107">
            <v>1</v>
          </cell>
          <cell r="I107" t="str">
            <v>Hours</v>
          </cell>
          <cell r="K107" t="str">
            <v>Oras</v>
          </cell>
        </row>
        <row r="108">
          <cell r="A108" t="str">
            <v>H2.16x.b</v>
          </cell>
          <cell r="B108" t="str">
            <v>Response</v>
          </cell>
          <cell r="D108" t="str">
            <v>Category option</v>
          </cell>
          <cell r="E108">
            <v>2</v>
          </cell>
          <cell r="I108" t="str">
            <v>Days</v>
          </cell>
          <cell r="K108" t="str">
            <v>Loron</v>
          </cell>
        </row>
        <row r="109">
          <cell r="A109" t="str">
            <v>H2.16x.c</v>
          </cell>
          <cell r="B109" t="str">
            <v>Response</v>
          </cell>
          <cell r="D109" t="str">
            <v>Category option</v>
          </cell>
          <cell r="E109">
            <v>3</v>
          </cell>
          <cell r="I109" t="str">
            <v>Weeks</v>
          </cell>
          <cell r="K109" t="str">
            <v>Semana</v>
          </cell>
        </row>
        <row r="110">
          <cell r="A110" t="str">
            <v>H2.16x.d</v>
          </cell>
          <cell r="B110" t="str">
            <v>Response</v>
          </cell>
          <cell r="D110" t="str">
            <v>Category option</v>
          </cell>
          <cell r="E110">
            <v>4</v>
          </cell>
          <cell r="I110" t="str">
            <v>Months</v>
          </cell>
          <cell r="K110" t="str">
            <v>Fulan</v>
          </cell>
        </row>
        <row r="111">
          <cell r="A111" t="str">
            <v>H2.16x.e</v>
          </cell>
          <cell r="B111" t="str">
            <v>Response</v>
          </cell>
          <cell r="D111" t="str">
            <v>Category option</v>
          </cell>
          <cell r="E111">
            <v>5</v>
          </cell>
          <cell r="I111" t="str">
            <v>Years</v>
          </cell>
          <cell r="K111" t="str">
            <v>Tinan</v>
          </cell>
        </row>
        <row r="112">
          <cell r="A112" t="str">
            <v>MC12.48.a</v>
          </cell>
          <cell r="B112" t="str">
            <v>Response</v>
          </cell>
          <cell r="D112" t="str">
            <v>Category option</v>
          </cell>
          <cell r="E112">
            <v>6</v>
          </cell>
          <cell r="I112" t="str">
            <v>Quarter (3 months) / trimester / school term</v>
          </cell>
          <cell r="K112" t="str">
            <v>Trimestre (fulan 3)</v>
          </cell>
        </row>
        <row r="113">
          <cell r="A113" t="str">
            <v>MC12.48.b</v>
          </cell>
          <cell r="B113" t="str">
            <v>Response</v>
          </cell>
          <cell r="D113" t="str">
            <v>Category option</v>
          </cell>
          <cell r="E113">
            <v>7</v>
          </cell>
          <cell r="I113" t="str">
            <v>Semester (6 months)</v>
          </cell>
          <cell r="K113" t="str">
            <v>Semestre (fulan 6)</v>
          </cell>
        </row>
        <row r="114">
          <cell r="A114" t="str">
            <v>MC12.81.a</v>
          </cell>
          <cell r="B114" t="str">
            <v>Response</v>
          </cell>
          <cell r="D114" t="str">
            <v>Category option</v>
          </cell>
          <cell r="E114">
            <v>8</v>
          </cell>
          <cell r="I114" t="str">
            <v>Once-off / irregular</v>
          </cell>
          <cell r="K114" t="str">
            <v>Selu dala ida / laiha regularidade</v>
          </cell>
        </row>
        <row r="115">
          <cell r="A115" t="str">
            <v>H4.22.a</v>
          </cell>
          <cell r="B115" t="str">
            <v>Response</v>
          </cell>
          <cell r="D115" t="str">
            <v>Category option</v>
          </cell>
          <cell r="E115">
            <v>1</v>
          </cell>
          <cell r="I115" t="str">
            <v>In this aldeia</v>
          </cell>
          <cell r="K115" t="str">
            <v>Iha aldeia ida ne'e</v>
          </cell>
        </row>
        <row r="116">
          <cell r="A116" t="str">
            <v>H4.22.b</v>
          </cell>
          <cell r="B116" t="str">
            <v>Response</v>
          </cell>
          <cell r="D116" t="str">
            <v>Category option</v>
          </cell>
          <cell r="E116">
            <v>2</v>
          </cell>
          <cell r="I116" t="str">
            <v>In another aldeia within this suku</v>
          </cell>
          <cell r="K116" t="str">
            <v>Iha aldeia seluk, maibe iha suku ida ne'e</v>
          </cell>
        </row>
        <row r="117">
          <cell r="A117" t="str">
            <v>H4.22.c</v>
          </cell>
          <cell r="B117" t="str">
            <v>Response</v>
          </cell>
          <cell r="D117" t="str">
            <v>Category option</v>
          </cell>
          <cell r="E117">
            <v>3</v>
          </cell>
          <cell r="I117" t="str">
            <v>In another suku</v>
          </cell>
          <cell r="K117" t="str">
            <v>Iha suku seluk</v>
          </cell>
        </row>
        <row r="118">
          <cell r="A118" t="str">
            <v>H4.22.d</v>
          </cell>
          <cell r="B118" t="str">
            <v>Response</v>
          </cell>
          <cell r="D118" t="str">
            <v>Category option</v>
          </cell>
          <cell r="E118">
            <v>4</v>
          </cell>
          <cell r="I118" t="str">
            <v>West Timor</v>
          </cell>
          <cell r="K118" t="str">
            <v>Timor Loromonu</v>
          </cell>
        </row>
        <row r="119">
          <cell r="A119" t="str">
            <v>H4.22.e</v>
          </cell>
          <cell r="B119" t="str">
            <v>Response</v>
          </cell>
          <cell r="D119" t="str">
            <v>Category option</v>
          </cell>
          <cell r="E119">
            <v>5</v>
          </cell>
          <cell r="I119" t="str">
            <v>Overseas</v>
          </cell>
          <cell r="K119" t="str">
            <v>Iha rai liur</v>
          </cell>
        </row>
        <row r="120">
          <cell r="A120" t="str">
            <v>MC12.44.a</v>
          </cell>
          <cell r="B120" t="str">
            <v>Response</v>
          </cell>
          <cell r="D120" t="str">
            <v>Category option</v>
          </cell>
          <cell r="E120">
            <v>6</v>
          </cell>
          <cell r="I120" t="str">
            <v>Various locations</v>
          </cell>
          <cell r="K120" t="str">
            <v>Fatin oin-oin</v>
          </cell>
        </row>
        <row r="121">
          <cell r="A121" t="str">
            <v>M4.01.a</v>
          </cell>
          <cell r="B121" t="str">
            <v>Response</v>
          </cell>
          <cell r="D121" t="str">
            <v>Category option</v>
          </cell>
          <cell r="E121">
            <v>1</v>
          </cell>
          <cell r="I121" t="str">
            <v>Metres - measure each length</v>
          </cell>
          <cell r="K121" t="str">
            <v>Metru - sukat kada naruk ida</v>
          </cell>
        </row>
        <row r="122">
          <cell r="A122" t="str">
            <v>M4.01.b</v>
          </cell>
          <cell r="B122" t="str">
            <v>Response</v>
          </cell>
          <cell r="D122" t="str">
            <v>Category option</v>
          </cell>
          <cell r="E122">
            <v>2</v>
          </cell>
          <cell r="I122" t="str">
            <v>Square metres</v>
          </cell>
          <cell r="K122" t="str">
            <v>Metru kuadradu (1m x 1m)</v>
          </cell>
        </row>
        <row r="123">
          <cell r="A123" t="str">
            <v>M4.01.c</v>
          </cell>
          <cell r="B123" t="str">
            <v>Response</v>
          </cell>
          <cell r="D123" t="str">
            <v>Category option</v>
          </cell>
          <cell r="E123">
            <v>3</v>
          </cell>
          <cell r="I123" t="str">
            <v>Hectares</v>
          </cell>
          <cell r="K123" t="str">
            <v>Hektar</v>
          </cell>
        </row>
        <row r="124">
          <cell r="A124" t="str">
            <v>M7.01.a</v>
          </cell>
          <cell r="B124" t="str">
            <v>Response</v>
          </cell>
          <cell r="D124" t="str">
            <v>Category option</v>
          </cell>
          <cell r="E124">
            <v>1</v>
          </cell>
          <cell r="I124" t="str">
            <v>Mobile Phone</v>
          </cell>
          <cell r="K124" t="str">
            <v>Telemovel</v>
          </cell>
        </row>
        <row r="125">
          <cell r="A125" t="str">
            <v>M7.01.b</v>
          </cell>
          <cell r="B125" t="str">
            <v>Response</v>
          </cell>
          <cell r="D125" t="str">
            <v>Category option</v>
          </cell>
          <cell r="E125">
            <v>2</v>
          </cell>
          <cell r="I125" t="str">
            <v>Watch</v>
          </cell>
          <cell r="K125" t="str">
            <v>Relojiu liman</v>
          </cell>
        </row>
        <row r="126">
          <cell r="A126" t="str">
            <v>M7.01.c</v>
          </cell>
          <cell r="B126" t="str">
            <v>Response</v>
          </cell>
          <cell r="D126" t="str">
            <v>Category option</v>
          </cell>
          <cell r="E126">
            <v>3</v>
          </cell>
          <cell r="I126" t="str">
            <v>Radio</v>
          </cell>
          <cell r="K126" t="str">
            <v>Radio</v>
          </cell>
        </row>
        <row r="127">
          <cell r="A127" t="str">
            <v>M7.01.d</v>
          </cell>
          <cell r="B127" t="str">
            <v>Response</v>
          </cell>
          <cell r="D127" t="str">
            <v>Category option</v>
          </cell>
          <cell r="E127">
            <v>4</v>
          </cell>
          <cell r="I127" t="str">
            <v>Television</v>
          </cell>
          <cell r="K127" t="str">
            <v>Televizaun</v>
          </cell>
        </row>
        <row r="128">
          <cell r="A128" t="str">
            <v>M7.01.e</v>
          </cell>
          <cell r="B128" t="str">
            <v>Response</v>
          </cell>
          <cell r="D128" t="str">
            <v>Category option</v>
          </cell>
          <cell r="E128">
            <v>5</v>
          </cell>
          <cell r="I128" t="str">
            <v>Bicycle</v>
          </cell>
          <cell r="K128" t="str">
            <v>Bisikleta</v>
          </cell>
        </row>
        <row r="129">
          <cell r="A129" t="str">
            <v>M7.01.f</v>
          </cell>
          <cell r="B129" t="str">
            <v>Response</v>
          </cell>
          <cell r="D129" t="str">
            <v>Category option</v>
          </cell>
          <cell r="E129">
            <v>6</v>
          </cell>
          <cell r="I129" t="str">
            <v>Generator</v>
          </cell>
          <cell r="K129" t="str">
            <v>Jerador</v>
          </cell>
        </row>
        <row r="130">
          <cell r="A130" t="str">
            <v>M7.01.g</v>
          </cell>
          <cell r="B130" t="str">
            <v>Response</v>
          </cell>
          <cell r="D130" t="str">
            <v>Category option</v>
          </cell>
          <cell r="E130">
            <v>7</v>
          </cell>
          <cell r="I130" t="str">
            <v>Gas Stove / Gas Range</v>
          </cell>
          <cell r="K130" t="str">
            <v>Fugaun gas</v>
          </cell>
        </row>
        <row r="131">
          <cell r="A131" t="str">
            <v>M7.10.a</v>
          </cell>
          <cell r="B131" t="str">
            <v>Response</v>
          </cell>
          <cell r="D131" t="str">
            <v>Category option</v>
          </cell>
          <cell r="E131">
            <v>1</v>
          </cell>
          <cell r="I131" t="str">
            <v>Motorcycle / Scooter</v>
          </cell>
          <cell r="K131" t="str">
            <v>Motor / scooter</v>
          </cell>
        </row>
        <row r="132">
          <cell r="A132" t="str">
            <v>M7.10.b</v>
          </cell>
          <cell r="B132" t="str">
            <v>Response</v>
          </cell>
          <cell r="D132" t="str">
            <v>Category option</v>
          </cell>
          <cell r="E132">
            <v>2</v>
          </cell>
          <cell r="I132" t="str">
            <v>Car / truck / angguna</v>
          </cell>
          <cell r="K132" t="str">
            <v>Kareta, truk ka angguna?</v>
          </cell>
        </row>
        <row r="133">
          <cell r="A133" t="str">
            <v>M7.10.c</v>
          </cell>
          <cell r="B133" t="str">
            <v>Response</v>
          </cell>
          <cell r="D133" t="str">
            <v>Category option</v>
          </cell>
          <cell r="E133">
            <v>3</v>
          </cell>
          <cell r="I133" t="str">
            <v>Boat</v>
          </cell>
          <cell r="K133" t="str">
            <v>Bero</v>
          </cell>
        </row>
        <row r="134">
          <cell r="A134" t="str">
            <v>M7.11.a</v>
          </cell>
          <cell r="B134" t="str">
            <v>Response</v>
          </cell>
          <cell r="D134" t="str">
            <v>Category option</v>
          </cell>
          <cell r="E134">
            <v>1</v>
          </cell>
          <cell r="I134" t="str">
            <v>Taxi</v>
          </cell>
          <cell r="K134" t="str">
            <v>Taksi</v>
          </cell>
        </row>
        <row r="135">
          <cell r="A135" t="str">
            <v>M7.11.b</v>
          </cell>
          <cell r="B135" t="str">
            <v>Response</v>
          </cell>
          <cell r="D135" t="str">
            <v>Category option</v>
          </cell>
          <cell r="E135">
            <v>2</v>
          </cell>
          <cell r="I135" t="str">
            <v>Car / van, not 4WD</v>
          </cell>
          <cell r="K135" t="str">
            <v>Kareta / karrinha, la uza trasaun</v>
          </cell>
        </row>
        <row r="136">
          <cell r="A136" t="str">
            <v>M7.11.c</v>
          </cell>
          <cell r="B136" t="str">
            <v>Response</v>
          </cell>
          <cell r="D136" t="str">
            <v>Category option</v>
          </cell>
          <cell r="E136">
            <v>3</v>
          </cell>
          <cell r="I136" t="str">
            <v>4WD</v>
          </cell>
          <cell r="K136" t="str">
            <v>Kareta ho trasaun</v>
          </cell>
        </row>
        <row r="137">
          <cell r="A137" t="str">
            <v>M7.11.d</v>
          </cell>
          <cell r="B137" t="str">
            <v>Response</v>
          </cell>
          <cell r="D137" t="str">
            <v>Category option</v>
          </cell>
          <cell r="E137">
            <v>4</v>
          </cell>
          <cell r="I137" t="str">
            <v>Mikrolet / car-powered angguna</v>
          </cell>
          <cell r="K137" t="str">
            <v>Angguna uza mikrolet / karreta</v>
          </cell>
        </row>
        <row r="138">
          <cell r="A138" t="str">
            <v>M7.11.e</v>
          </cell>
          <cell r="B138" t="str">
            <v>Response</v>
          </cell>
          <cell r="D138" t="str">
            <v>Category option</v>
          </cell>
          <cell r="E138">
            <v>5</v>
          </cell>
          <cell r="I138" t="str">
            <v>Motorbike-powered angguna</v>
          </cell>
          <cell r="K138" t="str">
            <v>Angguna uza motor</v>
          </cell>
        </row>
        <row r="139">
          <cell r="A139" t="str">
            <v>M7.11.f</v>
          </cell>
          <cell r="B139" t="str">
            <v>Response</v>
          </cell>
          <cell r="D139" t="str">
            <v>Category option</v>
          </cell>
          <cell r="E139">
            <v>6</v>
          </cell>
          <cell r="I139" t="str">
            <v>Truck</v>
          </cell>
          <cell r="K139" t="str">
            <v>Truck</v>
          </cell>
        </row>
        <row r="140">
          <cell r="A140" t="str">
            <v>M7.21.a</v>
          </cell>
          <cell r="B140" t="str">
            <v>Response</v>
          </cell>
          <cell r="D140" t="str">
            <v>Category option</v>
          </cell>
          <cell r="E140">
            <v>1</v>
          </cell>
          <cell r="I140" t="str">
            <v>Refrigerator / Freezer</v>
          </cell>
          <cell r="K140" t="str">
            <v>Jeleira / Frigorífiku</v>
          </cell>
        </row>
        <row r="141">
          <cell r="A141" t="str">
            <v>M7.21.b</v>
          </cell>
          <cell r="B141" t="str">
            <v>Response</v>
          </cell>
          <cell r="D141" t="str">
            <v>Category option</v>
          </cell>
          <cell r="E141">
            <v>2</v>
          </cell>
          <cell r="I141" t="str">
            <v>Computer / iPad</v>
          </cell>
          <cell r="K141" t="str">
            <v>Komputador / iPad</v>
          </cell>
        </row>
        <row r="142">
          <cell r="A142" t="str">
            <v>M7.21.c</v>
          </cell>
          <cell r="B142" t="str">
            <v>Response</v>
          </cell>
          <cell r="D142" t="str">
            <v>Category option</v>
          </cell>
          <cell r="E142">
            <v>3</v>
          </cell>
          <cell r="I142" t="str">
            <v>Washing Machine</v>
          </cell>
          <cell r="K142" t="str">
            <v>Makina fase roupa</v>
          </cell>
        </row>
        <row r="143">
          <cell r="A143" t="str">
            <v>M7.30.a</v>
          </cell>
          <cell r="B143" t="str">
            <v>Response</v>
          </cell>
          <cell r="D143" t="str">
            <v>Category option</v>
          </cell>
          <cell r="E143">
            <v>1</v>
          </cell>
          <cell r="I143" t="str">
            <v>Axe</v>
          </cell>
          <cell r="K143" t="str">
            <v>Baliun</v>
          </cell>
        </row>
        <row r="144">
          <cell r="A144" t="str">
            <v>M7.30.b</v>
          </cell>
          <cell r="B144" t="str">
            <v>Response</v>
          </cell>
          <cell r="D144" t="str">
            <v>Category option</v>
          </cell>
          <cell r="E144">
            <v>2</v>
          </cell>
          <cell r="I144" t="str">
            <v>Hoe</v>
          </cell>
          <cell r="K144" t="str">
            <v>Enxada</v>
          </cell>
        </row>
        <row r="145">
          <cell r="A145" t="str">
            <v>M7.30.c</v>
          </cell>
          <cell r="B145" t="str">
            <v>Response</v>
          </cell>
          <cell r="D145" t="str">
            <v>Category option</v>
          </cell>
          <cell r="E145">
            <v>3</v>
          </cell>
          <cell r="I145" t="str">
            <v>Machete</v>
          </cell>
          <cell r="K145" t="str">
            <v>Taha / katana / maubeka</v>
          </cell>
        </row>
        <row r="146">
          <cell r="A146" t="str">
            <v>M7.30.d</v>
          </cell>
          <cell r="B146" t="str">
            <v>Response</v>
          </cell>
          <cell r="D146" t="str">
            <v>Category option</v>
          </cell>
          <cell r="E146">
            <v>4</v>
          </cell>
          <cell r="I146" t="str">
            <v>Crowbar</v>
          </cell>
          <cell r="K146" t="str">
            <v>Ai-suak</v>
          </cell>
        </row>
        <row r="147">
          <cell r="A147" t="str">
            <v>M7.30.e</v>
          </cell>
          <cell r="B147" t="str">
            <v>Response</v>
          </cell>
          <cell r="D147" t="str">
            <v>Category option</v>
          </cell>
          <cell r="E147">
            <v>5</v>
          </cell>
          <cell r="I147" t="str">
            <v>Wheelbarrow / pushcart</v>
          </cell>
          <cell r="K147" t="str">
            <v>Gerobak / karosa</v>
          </cell>
        </row>
        <row r="148">
          <cell r="A148" t="str">
            <v>M7.30.f</v>
          </cell>
          <cell r="B148" t="str">
            <v>Response</v>
          </cell>
          <cell r="D148" t="str">
            <v>Category option</v>
          </cell>
          <cell r="E148">
            <v>6</v>
          </cell>
          <cell r="I148" t="str">
            <v>Plough for buffalo</v>
          </cell>
          <cell r="K148" t="str">
            <v>Xarua</v>
          </cell>
        </row>
        <row r="149">
          <cell r="A149" t="str">
            <v>M7.30.g</v>
          </cell>
          <cell r="B149" t="str">
            <v>Response</v>
          </cell>
          <cell r="D149" t="str">
            <v>Category option</v>
          </cell>
          <cell r="E149">
            <v>7</v>
          </cell>
          <cell r="I149" t="str">
            <v>Rice hulling machine</v>
          </cell>
          <cell r="K149" t="str">
            <v>Mákina dulas hare</v>
          </cell>
        </row>
        <row r="150">
          <cell r="A150" t="str">
            <v>M7.30.h</v>
          </cell>
          <cell r="B150" t="str">
            <v>Response</v>
          </cell>
          <cell r="D150" t="str">
            <v>Category option</v>
          </cell>
          <cell r="E150">
            <v>8</v>
          </cell>
          <cell r="I150" t="str">
            <v>Coffee pulper</v>
          </cell>
          <cell r="K150" t="str">
            <v>Mákina dulas kafé kulit</v>
          </cell>
        </row>
        <row r="151">
          <cell r="A151" t="str">
            <v>M7.30.i</v>
          </cell>
          <cell r="B151" t="str">
            <v>Response</v>
          </cell>
          <cell r="D151" t="str">
            <v>Category option</v>
          </cell>
          <cell r="E151">
            <v>9</v>
          </cell>
          <cell r="I151" t="str">
            <v>Hand Tractor</v>
          </cell>
          <cell r="K151" t="str">
            <v>Trator-liman</v>
          </cell>
        </row>
        <row r="152">
          <cell r="A152" t="str">
            <v>M7.30.j</v>
          </cell>
          <cell r="B152" t="str">
            <v>Response</v>
          </cell>
          <cell r="D152" t="str">
            <v>Category option</v>
          </cell>
          <cell r="E152">
            <v>10</v>
          </cell>
          <cell r="I152" t="str">
            <v>Tractor</v>
          </cell>
          <cell r="K152" t="str">
            <v>Trator</v>
          </cell>
        </row>
        <row r="153">
          <cell r="A153" t="str">
            <v>M7.40.a</v>
          </cell>
          <cell r="B153" t="str">
            <v>Response</v>
          </cell>
          <cell r="D153" t="str">
            <v>Category option</v>
          </cell>
          <cell r="E153">
            <v>1</v>
          </cell>
          <cell r="I153" t="str">
            <v>Chicken</v>
          </cell>
          <cell r="K153" t="str">
            <v>Manu</v>
          </cell>
        </row>
        <row r="154">
          <cell r="A154" t="str">
            <v>M7.40.b</v>
          </cell>
          <cell r="B154" t="str">
            <v>Response</v>
          </cell>
          <cell r="D154" t="str">
            <v>Category option</v>
          </cell>
          <cell r="E154">
            <v>2</v>
          </cell>
          <cell r="I154" t="str">
            <v>Fighting rooster</v>
          </cell>
          <cell r="K154" t="str">
            <v>Manu futu</v>
          </cell>
        </row>
        <row r="155">
          <cell r="A155" t="str">
            <v>M7.40.c</v>
          </cell>
          <cell r="B155" t="str">
            <v>Response</v>
          </cell>
          <cell r="D155" t="str">
            <v>Category option</v>
          </cell>
          <cell r="E155">
            <v>3</v>
          </cell>
          <cell r="I155" t="str">
            <v>Pig</v>
          </cell>
          <cell r="K155" t="str">
            <v>Fahi</v>
          </cell>
        </row>
        <row r="156">
          <cell r="A156" t="str">
            <v>M7.40.d</v>
          </cell>
          <cell r="B156" t="str">
            <v>Response</v>
          </cell>
          <cell r="D156" t="str">
            <v>Category option</v>
          </cell>
          <cell r="E156">
            <v>4</v>
          </cell>
          <cell r="I156" t="str">
            <v>Goat</v>
          </cell>
          <cell r="K156" t="str">
            <v>Bibi</v>
          </cell>
        </row>
        <row r="157">
          <cell r="A157" t="str">
            <v>M7.40.e</v>
          </cell>
          <cell r="B157" t="str">
            <v>Response</v>
          </cell>
          <cell r="D157" t="str">
            <v>Category option</v>
          </cell>
          <cell r="E157">
            <v>5</v>
          </cell>
          <cell r="I157" t="str">
            <v>Sheep</v>
          </cell>
          <cell r="K157" t="str">
            <v>Bibi malae</v>
          </cell>
        </row>
        <row r="158">
          <cell r="A158" t="str">
            <v>M7.40.f</v>
          </cell>
          <cell r="B158" t="str">
            <v>Response</v>
          </cell>
          <cell r="D158" t="str">
            <v>Category option</v>
          </cell>
          <cell r="E158">
            <v>6</v>
          </cell>
          <cell r="I158" t="str">
            <v>Cow / Buffalo</v>
          </cell>
          <cell r="K158" t="str">
            <v>Karau</v>
          </cell>
        </row>
        <row r="159">
          <cell r="A159" t="str">
            <v>M7.40.g</v>
          </cell>
          <cell r="B159" t="str">
            <v>Response</v>
          </cell>
          <cell r="D159" t="str">
            <v>Category option</v>
          </cell>
          <cell r="E159">
            <v>7</v>
          </cell>
          <cell r="I159" t="str">
            <v>Horse / donkey</v>
          </cell>
          <cell r="K159" t="str">
            <v>Kuda</v>
          </cell>
        </row>
        <row r="160">
          <cell r="A160" t="str">
            <v>M7.40.h</v>
          </cell>
          <cell r="B160" t="str">
            <v>Response</v>
          </cell>
          <cell r="D160" t="str">
            <v>Category option</v>
          </cell>
          <cell r="E160">
            <v>8</v>
          </cell>
          <cell r="I160" t="str">
            <v>Duck</v>
          </cell>
          <cell r="K160" t="str">
            <v>Manu rade</v>
          </cell>
        </row>
        <row r="161">
          <cell r="A161" t="str">
            <v>M7.40.i</v>
          </cell>
          <cell r="B161" t="str">
            <v>Response</v>
          </cell>
          <cell r="D161" t="str">
            <v>Category option</v>
          </cell>
          <cell r="E161">
            <v>9</v>
          </cell>
          <cell r="I161" t="str">
            <v>Turtle</v>
          </cell>
          <cell r="K161" t="str">
            <v>Lenuk</v>
          </cell>
        </row>
        <row r="162">
          <cell r="A162" t="str">
            <v>M7.40.j</v>
          </cell>
          <cell r="B162" t="str">
            <v>Response</v>
          </cell>
          <cell r="D162" t="str">
            <v>Category option</v>
          </cell>
          <cell r="E162">
            <v>10</v>
          </cell>
          <cell r="I162" t="str">
            <v>Dog</v>
          </cell>
          <cell r="K162" t="str">
            <v>Asu</v>
          </cell>
        </row>
        <row r="163">
          <cell r="A163" t="str">
            <v>M7.12.a</v>
          </cell>
          <cell r="B163" t="str">
            <v>Response</v>
          </cell>
          <cell r="D163" t="str">
            <v>Category option</v>
          </cell>
          <cell r="E163">
            <v>1</v>
          </cell>
          <cell r="I163" t="str">
            <v>Dug-out canoe</v>
          </cell>
          <cell r="K163" t="str">
            <v>Bero ai kanotak</v>
          </cell>
        </row>
        <row r="164">
          <cell r="A164" t="str">
            <v>M7.12.b</v>
          </cell>
          <cell r="B164" t="str">
            <v>Response</v>
          </cell>
          <cell r="D164" t="str">
            <v>Category option</v>
          </cell>
          <cell r="E164">
            <v>2</v>
          </cell>
          <cell r="I164" t="str">
            <v>Row boat / fiberglass canoe</v>
          </cell>
          <cell r="K164" t="str">
            <v>Bero hean-bero fibreglass</v>
          </cell>
        </row>
        <row r="165">
          <cell r="A165" t="str">
            <v>M7.12.c</v>
          </cell>
          <cell r="B165" t="str">
            <v>Response</v>
          </cell>
          <cell r="D165" t="str">
            <v>Category option</v>
          </cell>
          <cell r="E165">
            <v>3</v>
          </cell>
          <cell r="I165" t="str">
            <v>Boat with motor</v>
          </cell>
          <cell r="K165" t="str">
            <v>Bero ho motor</v>
          </cell>
        </row>
        <row r="166">
          <cell r="A166" t="str">
            <v>M7.20.a</v>
          </cell>
          <cell r="B166" t="str">
            <v>Response</v>
          </cell>
          <cell r="D166" t="str">
            <v>Category option</v>
          </cell>
          <cell r="E166">
            <v>1</v>
          </cell>
          <cell r="I166" t="str">
            <v>Satellite dish</v>
          </cell>
          <cell r="K166" t="str">
            <v>Parabola</v>
          </cell>
        </row>
        <row r="167">
          <cell r="A167" t="str">
            <v>M7.20.b</v>
          </cell>
          <cell r="B167" t="str">
            <v>Response</v>
          </cell>
          <cell r="D167" t="str">
            <v>Category option</v>
          </cell>
          <cell r="E167">
            <v>2</v>
          </cell>
          <cell r="I167" t="str">
            <v>Dvd / Vcd / Cd / Vhs Player</v>
          </cell>
          <cell r="K167" t="str">
            <v>Dvd / Vcd / Cd / Vhs Player</v>
          </cell>
        </row>
        <row r="168">
          <cell r="A168" t="str">
            <v>M7.21.a</v>
          </cell>
          <cell r="B168" t="str">
            <v>Response</v>
          </cell>
          <cell r="D168" t="str">
            <v>Category option</v>
          </cell>
          <cell r="E168">
            <v>1</v>
          </cell>
          <cell r="I168" t="str">
            <v>Refrigerator / Freezer</v>
          </cell>
          <cell r="K168" t="str">
            <v>Jeleira / Frigorífiku</v>
          </cell>
        </row>
        <row r="169">
          <cell r="A169" t="str">
            <v>M7.21.b</v>
          </cell>
          <cell r="B169" t="str">
            <v>Response</v>
          </cell>
          <cell r="D169" t="str">
            <v>Category option</v>
          </cell>
          <cell r="E169">
            <v>2</v>
          </cell>
          <cell r="I169" t="str">
            <v>Computer / iPad</v>
          </cell>
          <cell r="K169" t="str">
            <v>Komputador / iPad</v>
          </cell>
        </row>
        <row r="170">
          <cell r="A170" t="str">
            <v>M7.21.c</v>
          </cell>
          <cell r="B170" t="str">
            <v>Response</v>
          </cell>
          <cell r="D170" t="str">
            <v>Category option</v>
          </cell>
          <cell r="E170">
            <v>3</v>
          </cell>
          <cell r="I170" t="str">
            <v>Washing Machine</v>
          </cell>
          <cell r="K170" t="str">
            <v>Makina fase roupa</v>
          </cell>
        </row>
        <row r="171">
          <cell r="A171" t="str">
            <v>M11.13.a</v>
          </cell>
          <cell r="B171" t="str">
            <v>Response</v>
          </cell>
          <cell r="D171" t="str">
            <v>Category option</v>
          </cell>
          <cell r="E171">
            <v>1</v>
          </cell>
          <cell r="I171" t="str">
            <v>Public Hall</v>
          </cell>
          <cell r="K171" t="str">
            <v>Salaun públiku</v>
          </cell>
        </row>
        <row r="172">
          <cell r="A172" t="str">
            <v>M11.13.b</v>
          </cell>
          <cell r="B172" t="str">
            <v>Response</v>
          </cell>
          <cell r="D172" t="str">
            <v>Category option</v>
          </cell>
          <cell r="E172">
            <v>2</v>
          </cell>
          <cell r="I172" t="str">
            <v>Aldeia office</v>
          </cell>
          <cell r="K172" t="str">
            <v>Cede Aldeia</v>
          </cell>
        </row>
        <row r="173">
          <cell r="A173" t="str">
            <v>M11.13.c</v>
          </cell>
          <cell r="B173" t="str">
            <v>Response</v>
          </cell>
          <cell r="D173" t="str">
            <v>Category option</v>
          </cell>
          <cell r="E173">
            <v>3</v>
          </cell>
          <cell r="I173" t="str">
            <v>Suku office</v>
          </cell>
          <cell r="K173" t="str">
            <v>Cede Suku</v>
          </cell>
        </row>
        <row r="174">
          <cell r="A174" t="str">
            <v>M11.13.d</v>
          </cell>
          <cell r="B174" t="str">
            <v>Response</v>
          </cell>
          <cell r="D174" t="str">
            <v>Category option</v>
          </cell>
          <cell r="E174">
            <v>4</v>
          </cell>
          <cell r="I174" t="str">
            <v>Xefe Aldeia's house</v>
          </cell>
          <cell r="K174" t="str">
            <v>Xefe Aldeia nia uma</v>
          </cell>
        </row>
        <row r="175">
          <cell r="A175" t="str">
            <v>M11.13.e</v>
          </cell>
          <cell r="B175" t="str">
            <v>Response</v>
          </cell>
          <cell r="D175" t="str">
            <v>Category option</v>
          </cell>
          <cell r="E175">
            <v>5</v>
          </cell>
          <cell r="I175" t="str">
            <v>Xefe Suku's house</v>
          </cell>
          <cell r="K175" t="str">
            <v>Xefe Suku nia uma</v>
          </cell>
        </row>
        <row r="176">
          <cell r="A176" t="str">
            <v>M11.13.f</v>
          </cell>
          <cell r="B176" t="str">
            <v>Response</v>
          </cell>
          <cell r="D176" t="str">
            <v>Category option</v>
          </cell>
          <cell r="E176">
            <v>6</v>
          </cell>
          <cell r="I176" t="str">
            <v>School</v>
          </cell>
          <cell r="K176" t="str">
            <v>Escola</v>
          </cell>
        </row>
        <row r="177">
          <cell r="A177" t="str">
            <v>M11.13.g</v>
          </cell>
          <cell r="B177" t="str">
            <v>Response</v>
          </cell>
          <cell r="D177" t="str">
            <v>Category option</v>
          </cell>
          <cell r="E177">
            <v>7</v>
          </cell>
          <cell r="I177" t="str">
            <v>Church</v>
          </cell>
          <cell r="K177" t="str">
            <v>Igreja</v>
          </cell>
        </row>
        <row r="178">
          <cell r="A178" t="str">
            <v>M11.13.h</v>
          </cell>
          <cell r="B178" t="str">
            <v>Response</v>
          </cell>
          <cell r="D178" t="str">
            <v>Category option</v>
          </cell>
          <cell r="E178">
            <v>8</v>
          </cell>
          <cell r="I178" t="str">
            <v>Health centre</v>
          </cell>
          <cell r="K178" t="str">
            <v>Sentru saúde</v>
          </cell>
        </row>
        <row r="179">
          <cell r="A179" t="str">
            <v>M11.13.i</v>
          </cell>
          <cell r="B179" t="str">
            <v>Response</v>
          </cell>
          <cell r="D179" t="str">
            <v>Category option</v>
          </cell>
          <cell r="E179">
            <v>9</v>
          </cell>
          <cell r="I179" t="str">
            <v>Outside on the grass</v>
          </cell>
          <cell r="K179" t="str">
            <v>Iha rai luan</v>
          </cell>
        </row>
        <row r="180">
          <cell r="A180" t="str">
            <v>M11.10.a</v>
          </cell>
          <cell r="B180" t="str">
            <v>Response</v>
          </cell>
          <cell r="D180" t="str">
            <v>Category option</v>
          </cell>
          <cell r="E180">
            <v>2</v>
          </cell>
          <cell r="I180" t="str">
            <v>Knows</v>
          </cell>
          <cell r="K180" t="str">
            <v>Hatene</v>
          </cell>
        </row>
        <row r="181">
          <cell r="A181" t="str">
            <v>H5.20.a</v>
          </cell>
          <cell r="B181" t="str">
            <v>Response</v>
          </cell>
          <cell r="D181" t="str">
            <v>Category option</v>
          </cell>
          <cell r="E181">
            <v>1</v>
          </cell>
          <cell r="I181" t="str">
            <v xml:space="preserve">Bottled </v>
          </cell>
          <cell r="K181" t="str">
            <v>Be botir (AQUA)</v>
          </cell>
        </row>
        <row r="182">
          <cell r="A182" t="str">
            <v>H5.20.b</v>
          </cell>
          <cell r="B182" t="str">
            <v>Response</v>
          </cell>
          <cell r="D182" t="str">
            <v>Category option</v>
          </cell>
          <cell r="E182">
            <v>2</v>
          </cell>
          <cell r="I182" t="str">
            <v xml:space="preserve">Piped Into Dwelling </v>
          </cell>
          <cell r="K182" t="str">
            <v>Pipa ba uma kain</v>
          </cell>
        </row>
        <row r="183">
          <cell r="A183" t="str">
            <v>H5.20.c</v>
          </cell>
          <cell r="B183" t="str">
            <v>Response</v>
          </cell>
          <cell r="D183" t="str">
            <v>Category option</v>
          </cell>
          <cell r="E183">
            <v>3</v>
          </cell>
          <cell r="I183" t="str">
            <v>Piped To Yard / Plot (On-Site)</v>
          </cell>
          <cell r="K183" t="str">
            <v xml:space="preserve">Pipa iha uma ninin (iha fatin) </v>
          </cell>
        </row>
        <row r="184">
          <cell r="A184" t="str">
            <v>H5.20.d</v>
          </cell>
          <cell r="B184" t="str">
            <v>Response</v>
          </cell>
          <cell r="D184" t="str">
            <v>Category option</v>
          </cell>
          <cell r="E184">
            <v>4</v>
          </cell>
          <cell r="I184" t="str">
            <v>Tap / Standpipe Off-Site</v>
          </cell>
          <cell r="K184" t="str">
            <v>Torneira</v>
          </cell>
        </row>
        <row r="185">
          <cell r="A185" t="str">
            <v>H5.20.e</v>
          </cell>
          <cell r="B185" t="str">
            <v>Response</v>
          </cell>
          <cell r="D185" t="str">
            <v>Category option</v>
          </cell>
          <cell r="E185">
            <v>5</v>
          </cell>
          <cell r="I185" t="str">
            <v>Well</v>
          </cell>
          <cell r="K185" t="str">
            <v>Be posu</v>
          </cell>
        </row>
        <row r="186">
          <cell r="A186" t="str">
            <v>H5.20.f</v>
          </cell>
          <cell r="B186" t="str">
            <v>Response</v>
          </cell>
          <cell r="D186" t="str">
            <v>Category option</v>
          </cell>
          <cell r="E186">
            <v>6</v>
          </cell>
          <cell r="I186" t="str">
            <v>Borehole</v>
          </cell>
          <cell r="K186" t="str">
            <v xml:space="preserve">Ke'e be </v>
          </cell>
        </row>
        <row r="187">
          <cell r="A187" t="str">
            <v>H5.20.g</v>
          </cell>
          <cell r="B187" t="str">
            <v>Response</v>
          </cell>
          <cell r="D187" t="str">
            <v>Category option</v>
          </cell>
          <cell r="E187">
            <v>7</v>
          </cell>
          <cell r="I187" t="str">
            <v>Spring</v>
          </cell>
          <cell r="K187" t="str">
            <v>Be moris</v>
          </cell>
        </row>
        <row r="188">
          <cell r="A188" t="str">
            <v>H5.20.h</v>
          </cell>
          <cell r="B188" t="str">
            <v>Response</v>
          </cell>
          <cell r="D188" t="str">
            <v>Category option</v>
          </cell>
          <cell r="E188">
            <v>8</v>
          </cell>
          <cell r="I188" t="str">
            <v>River / Stream</v>
          </cell>
          <cell r="K188" t="str">
            <v>Mota / be sulin</v>
          </cell>
        </row>
        <row r="189">
          <cell r="A189" t="str">
            <v>H5.20.i</v>
          </cell>
          <cell r="B189" t="str">
            <v>Response</v>
          </cell>
          <cell r="D189" t="str">
            <v>Category option</v>
          </cell>
          <cell r="E189">
            <v>9</v>
          </cell>
          <cell r="I189" t="str">
            <v>Dam / Lake / Pond</v>
          </cell>
          <cell r="K189" t="str">
            <v>Kolam / lagua</v>
          </cell>
        </row>
        <row r="190">
          <cell r="A190" t="str">
            <v>H5.20.j</v>
          </cell>
          <cell r="B190" t="str">
            <v>Response</v>
          </cell>
          <cell r="D190" t="str">
            <v>Category option</v>
          </cell>
          <cell r="E190">
            <v>10</v>
          </cell>
          <cell r="I190" t="str">
            <v xml:space="preserve">Canal / Irrigation Channel  </v>
          </cell>
          <cell r="K190" t="str">
            <v xml:space="preserve">Be dalan / kanal irigasaun </v>
          </cell>
        </row>
        <row r="191">
          <cell r="A191" t="str">
            <v>H5.20.k</v>
          </cell>
          <cell r="B191" t="str">
            <v>Response</v>
          </cell>
          <cell r="D191" t="str">
            <v>Category option</v>
          </cell>
          <cell r="E191">
            <v>11</v>
          </cell>
          <cell r="I191" t="str">
            <v>Rainwater</v>
          </cell>
          <cell r="K191" t="str">
            <v>Udan been</v>
          </cell>
        </row>
        <row r="192">
          <cell r="A192" t="str">
            <v>H5.20.l</v>
          </cell>
          <cell r="B192" t="str">
            <v>Response</v>
          </cell>
          <cell r="D192" t="str">
            <v>Category option</v>
          </cell>
          <cell r="E192">
            <v>12</v>
          </cell>
          <cell r="I192" t="str">
            <v>Truck / Cart / Tanker</v>
          </cell>
          <cell r="K192" t="str">
            <v>Trek / gerobak / Tanke</v>
          </cell>
        </row>
        <row r="193">
          <cell r="A193" t="str">
            <v>MC5.02a</v>
          </cell>
          <cell r="B193" t="str">
            <v>Response</v>
          </cell>
          <cell r="D193" t="str">
            <v>Category option</v>
          </cell>
          <cell r="E193">
            <v>1</v>
          </cell>
          <cell r="I193" t="str">
            <v>Kgs</v>
          </cell>
          <cell r="K193" t="str">
            <v>Kilo</v>
          </cell>
        </row>
        <row r="194">
          <cell r="A194" t="str">
            <v>MC5.02b</v>
          </cell>
          <cell r="B194" t="str">
            <v>Response</v>
          </cell>
          <cell r="D194" t="str">
            <v>Category option</v>
          </cell>
          <cell r="E194">
            <v>2</v>
          </cell>
          <cell r="I194" t="str">
            <v>Small tin / milk can (330g)</v>
          </cell>
        </row>
        <row r="195">
          <cell r="A195" t="str">
            <v>MC5.02c</v>
          </cell>
          <cell r="B195" t="str">
            <v>Response</v>
          </cell>
          <cell r="D195" t="str">
            <v>Category option</v>
          </cell>
          <cell r="E195">
            <v>3</v>
          </cell>
          <cell r="I195" t="str">
            <v>Sack</v>
          </cell>
          <cell r="K195" t="str">
            <v>Saku</v>
          </cell>
        </row>
        <row r="196">
          <cell r="A196" t="str">
            <v>MC5.02d</v>
          </cell>
          <cell r="B196" t="str">
            <v>Response</v>
          </cell>
          <cell r="D196" t="str">
            <v>Category option</v>
          </cell>
          <cell r="E196">
            <v>4</v>
          </cell>
          <cell r="I196" t="str">
            <v>Cart</v>
          </cell>
          <cell r="K196" t="str">
            <v>Gerobak / karosa</v>
          </cell>
        </row>
        <row r="197">
          <cell r="A197" t="str">
            <v>MC5.02e</v>
          </cell>
          <cell r="B197" t="str">
            <v>Response</v>
          </cell>
          <cell r="D197" t="str">
            <v>Category option</v>
          </cell>
          <cell r="E197">
            <v>5</v>
          </cell>
          <cell r="I197" t="str">
            <v>Don't know - estimate amount with image of cart</v>
          </cell>
          <cell r="K197" t="str">
            <v>La hatene - koko sura liu husi hare foto gerobak</v>
          </cell>
        </row>
        <row r="198">
          <cell r="A198" t="str">
            <v>MC5.01a</v>
          </cell>
          <cell r="B198" t="str">
            <v>Response</v>
          </cell>
          <cell r="D198" t="str">
            <v>Category option</v>
          </cell>
          <cell r="E198">
            <v>1</v>
          </cell>
          <cell r="I198" t="str">
            <v>Cassava</v>
          </cell>
          <cell r="K198" t="str">
            <v>Aifarina</v>
          </cell>
        </row>
        <row r="199">
          <cell r="A199" t="str">
            <v>MC5.01b</v>
          </cell>
          <cell r="B199" t="str">
            <v>Response</v>
          </cell>
          <cell r="D199" t="str">
            <v>Category option</v>
          </cell>
          <cell r="E199">
            <v>2</v>
          </cell>
          <cell r="I199" t="str">
            <v>Maize or corn</v>
          </cell>
          <cell r="K199" t="str">
            <v>Batar</v>
          </cell>
        </row>
        <row r="200">
          <cell r="A200" t="str">
            <v>MC5.01c</v>
          </cell>
          <cell r="B200" t="str">
            <v>Response</v>
          </cell>
          <cell r="D200" t="str">
            <v>Category option</v>
          </cell>
          <cell r="E200">
            <v>3</v>
          </cell>
          <cell r="I200" t="str">
            <v>Rice</v>
          </cell>
          <cell r="K200" t="str">
            <v>Fos / hare</v>
          </cell>
        </row>
        <row r="201">
          <cell r="A201" t="str">
            <v>MC5.01d</v>
          </cell>
          <cell r="B201" t="str">
            <v>Response</v>
          </cell>
          <cell r="D201" t="str">
            <v>Category option</v>
          </cell>
          <cell r="E201">
            <v>4</v>
          </cell>
          <cell r="I201" t="str">
            <v>Squash / pumpkin</v>
          </cell>
          <cell r="K201" t="str">
            <v>Lakeru</v>
          </cell>
        </row>
        <row r="202">
          <cell r="A202" t="str">
            <v>MC5.01e</v>
          </cell>
          <cell r="B202" t="str">
            <v>Response</v>
          </cell>
          <cell r="D202" t="str">
            <v>Category option</v>
          </cell>
          <cell r="E202">
            <v>5</v>
          </cell>
          <cell r="I202" t="str">
            <v>Potato / sweet potato</v>
          </cell>
          <cell r="K202" t="str">
            <v>Fehuk ka fehuk midar</v>
          </cell>
        </row>
        <row r="203">
          <cell r="A203" t="str">
            <v>MC5.01f</v>
          </cell>
          <cell r="B203" t="str">
            <v>Response</v>
          </cell>
          <cell r="D203" t="str">
            <v>Category option</v>
          </cell>
          <cell r="E203">
            <v>6</v>
          </cell>
          <cell r="I203" t="str">
            <v>Taro (talas / kontas)</v>
          </cell>
          <cell r="K203" t="str">
            <v>Talas ka kontas</v>
          </cell>
        </row>
        <row r="204">
          <cell r="A204" t="str">
            <v>MC5.01g</v>
          </cell>
          <cell r="B204" t="str">
            <v>Response</v>
          </cell>
          <cell r="D204" t="str">
            <v>Category option</v>
          </cell>
          <cell r="E204">
            <v>7</v>
          </cell>
          <cell r="I204" t="str">
            <v>Beans (kidney beans, soy beans)</v>
          </cell>
          <cell r="K204" t="str">
            <v>Koto (koto mean, fore keli)</v>
          </cell>
        </row>
        <row r="205">
          <cell r="A205" t="str">
            <v>MC5.01h</v>
          </cell>
          <cell r="B205" t="str">
            <v>Response</v>
          </cell>
          <cell r="D205" t="str">
            <v>Category option</v>
          </cell>
          <cell r="E205">
            <v>8</v>
          </cell>
          <cell r="I205" t="str">
            <v>Peanuts</v>
          </cell>
          <cell r="K205" t="str">
            <v>Forai</v>
          </cell>
        </row>
        <row r="206">
          <cell r="A206" t="str">
            <v>MC5.01i</v>
          </cell>
          <cell r="B206" t="str">
            <v>Response</v>
          </cell>
          <cell r="D206" t="str">
            <v>Category option</v>
          </cell>
          <cell r="E206">
            <v>9</v>
          </cell>
          <cell r="I206" t="str">
            <v>Other vegetables</v>
          </cell>
          <cell r="K206" t="str">
            <v>Modo sira seluk</v>
          </cell>
        </row>
        <row r="207">
          <cell r="A207" t="str">
            <v>MC5.01j</v>
          </cell>
          <cell r="B207" t="str">
            <v>Response</v>
          </cell>
          <cell r="D207" t="str">
            <v>Category option</v>
          </cell>
          <cell r="E207">
            <v>10</v>
          </cell>
          <cell r="I207" t="str">
            <v>Bananas</v>
          </cell>
          <cell r="K207" t="str">
            <v>Hudi</v>
          </cell>
        </row>
        <row r="208">
          <cell r="A208" t="str">
            <v>MC5.01k</v>
          </cell>
          <cell r="B208" t="str">
            <v>Response</v>
          </cell>
          <cell r="D208" t="str">
            <v>Category option</v>
          </cell>
          <cell r="E208">
            <v>11</v>
          </cell>
          <cell r="I208" t="str">
            <v>Coconuts</v>
          </cell>
          <cell r="K208" t="str">
            <v>Nuu</v>
          </cell>
        </row>
        <row r="209">
          <cell r="A209" t="str">
            <v>MC5.01l</v>
          </cell>
          <cell r="B209" t="str">
            <v>Response</v>
          </cell>
          <cell r="D209" t="str">
            <v>Category option</v>
          </cell>
          <cell r="E209">
            <v>12</v>
          </cell>
          <cell r="I209" t="str">
            <v>Other fruit</v>
          </cell>
          <cell r="K209" t="str">
            <v>Ai-fuan sira seluk</v>
          </cell>
        </row>
        <row r="210">
          <cell r="A210" t="str">
            <v>MC5.01m</v>
          </cell>
          <cell r="B210" t="str">
            <v>Response</v>
          </cell>
          <cell r="D210" t="str">
            <v>Category option</v>
          </cell>
          <cell r="E210">
            <v>13</v>
          </cell>
          <cell r="I210" t="str">
            <v>Coffee</v>
          </cell>
          <cell r="K210" t="str">
            <v>Kafe</v>
          </cell>
        </row>
        <row r="211">
          <cell r="A211" t="str">
            <v>MC5.01n</v>
          </cell>
          <cell r="B211" t="str">
            <v>Response</v>
          </cell>
          <cell r="D211" t="str">
            <v>Category option</v>
          </cell>
          <cell r="E211">
            <v>14</v>
          </cell>
          <cell r="I211" t="str">
            <v>Other crops</v>
          </cell>
          <cell r="K211" t="str">
            <v>Ai-han seluk</v>
          </cell>
        </row>
        <row r="212">
          <cell r="A212" t="str">
            <v>H5.21.a</v>
          </cell>
          <cell r="B212" t="str">
            <v>Response</v>
          </cell>
          <cell r="D212" t="str">
            <v>Category option</v>
          </cell>
          <cell r="E212">
            <v>1</v>
          </cell>
          <cell r="I212" t="str">
            <v>Just this family</v>
          </cell>
          <cell r="K212" t="str">
            <v>Familia ida ne deit</v>
          </cell>
        </row>
        <row r="213">
          <cell r="A213" t="str">
            <v>H5.21.b</v>
          </cell>
          <cell r="B213" t="str">
            <v>Response</v>
          </cell>
          <cell r="D213" t="str">
            <v>Category option</v>
          </cell>
          <cell r="E213">
            <v>2</v>
          </cell>
          <cell r="I213" t="str">
            <v>Just some people</v>
          </cell>
          <cell r="K213" t="str">
            <v>Ema balun deit</v>
          </cell>
        </row>
        <row r="214">
          <cell r="A214" t="str">
            <v>H5.21.c</v>
          </cell>
          <cell r="B214" t="str">
            <v>Response</v>
          </cell>
          <cell r="D214" t="str">
            <v>Category option</v>
          </cell>
          <cell r="E214">
            <v>3</v>
          </cell>
          <cell r="I214" t="str">
            <v>Anyone - a public source that anybody in the aldeia can use</v>
          </cell>
          <cell r="K214" t="str">
            <v>Ema hotu-hotu (be'e matan públiku ida nebee ema hotu-hotu iha aldeia bele uza)</v>
          </cell>
        </row>
        <row r="215">
          <cell r="A215" t="str">
            <v>MC10.02a</v>
          </cell>
          <cell r="B215" t="str">
            <v>Response</v>
          </cell>
          <cell r="D215" t="str">
            <v>Category option</v>
          </cell>
          <cell r="E215">
            <v>1</v>
          </cell>
          <cell r="I215" t="str">
            <v>Date: year, month, day</v>
          </cell>
          <cell r="K215" t="str">
            <v>Data: tinan, fulan no loron</v>
          </cell>
        </row>
        <row r="216">
          <cell r="A216" t="str">
            <v>MC10.02b</v>
          </cell>
          <cell r="B216" t="str">
            <v>Response</v>
          </cell>
          <cell r="D216" t="str">
            <v>Category option</v>
          </cell>
          <cell r="E216">
            <v>2</v>
          </cell>
          <cell r="I216" t="str">
            <v>Date: year, month only</v>
          </cell>
          <cell r="K216" t="str">
            <v>Data: tinan no fulan deit</v>
          </cell>
        </row>
        <row r="217">
          <cell r="A217" t="str">
            <v>MC10.02c</v>
          </cell>
          <cell r="B217" t="str">
            <v>Response</v>
          </cell>
          <cell r="D217" t="str">
            <v>Category option</v>
          </cell>
          <cell r="E217">
            <v>3</v>
          </cell>
          <cell r="I217" t="str">
            <v>Days ago</v>
          </cell>
          <cell r="K217" t="str">
            <v>Loron liu ba</v>
          </cell>
        </row>
        <row r="218">
          <cell r="A218" t="str">
            <v>MC10.02d</v>
          </cell>
          <cell r="B218" t="str">
            <v>Response</v>
          </cell>
          <cell r="D218" t="str">
            <v>Category option</v>
          </cell>
          <cell r="E218">
            <v>4</v>
          </cell>
          <cell r="I218" t="str">
            <v>Weeks ago</v>
          </cell>
          <cell r="K218" t="str">
            <v>Semana liu ba</v>
          </cell>
        </row>
        <row r="219">
          <cell r="A219" t="str">
            <v>MC10.02e</v>
          </cell>
          <cell r="B219" t="str">
            <v>Response</v>
          </cell>
          <cell r="D219" t="str">
            <v>Category option</v>
          </cell>
          <cell r="E219">
            <v>5</v>
          </cell>
          <cell r="I219" t="str">
            <v>Months ago</v>
          </cell>
          <cell r="K219" t="str">
            <v>Fulan liu ba</v>
          </cell>
        </row>
        <row r="220">
          <cell r="A220" t="str">
            <v>MC10.02f</v>
          </cell>
          <cell r="B220" t="str">
            <v>Response</v>
          </cell>
          <cell r="D220" t="str">
            <v>Category option</v>
          </cell>
          <cell r="E220">
            <v>6</v>
          </cell>
          <cell r="I220" t="str">
            <v>Years ago</v>
          </cell>
          <cell r="K220" t="str">
            <v>Tinan liu ba</v>
          </cell>
        </row>
        <row r="221">
          <cell r="A221" t="str">
            <v>MC10.02g</v>
          </cell>
          <cell r="B221" t="str">
            <v>Response</v>
          </cell>
          <cell r="D221" t="str">
            <v>Category option</v>
          </cell>
          <cell r="E221">
            <v>993</v>
          </cell>
          <cell r="I221" t="str">
            <v>Never</v>
          </cell>
          <cell r="K221" t="str">
            <v>Nunka</v>
          </cell>
        </row>
        <row r="222">
          <cell r="A222" t="str">
            <v>MC10.08a</v>
          </cell>
          <cell r="B222" t="str">
            <v>Response</v>
          </cell>
          <cell r="D222" t="str">
            <v>Category option</v>
          </cell>
          <cell r="E222">
            <v>1</v>
          </cell>
          <cell r="I222" t="str">
            <v>Walk</v>
          </cell>
          <cell r="K222" t="str">
            <v>Lao</v>
          </cell>
        </row>
        <row r="223">
          <cell r="A223" t="str">
            <v>MC10.08b</v>
          </cell>
          <cell r="B223" t="str">
            <v>Response</v>
          </cell>
          <cell r="D223" t="str">
            <v>Category option</v>
          </cell>
          <cell r="E223">
            <v>2</v>
          </cell>
          <cell r="I223" t="str">
            <v>Bicycle</v>
          </cell>
          <cell r="K223" t="str">
            <v>Biskleta</v>
          </cell>
        </row>
        <row r="224">
          <cell r="A224" t="str">
            <v>MC10.08c</v>
          </cell>
          <cell r="B224" t="str">
            <v>Response</v>
          </cell>
          <cell r="D224" t="str">
            <v>Category option</v>
          </cell>
          <cell r="E224">
            <v>3</v>
          </cell>
          <cell r="I224" t="str">
            <v>Motorbike / scooter (own or no payment given)</v>
          </cell>
          <cell r="K224" t="str">
            <v>Motor (ninian ka la fo osan)</v>
          </cell>
        </row>
        <row r="225">
          <cell r="A225" t="str">
            <v>MC10.08d</v>
          </cell>
          <cell r="B225" t="str">
            <v>Response</v>
          </cell>
          <cell r="D225" t="str">
            <v>Category option</v>
          </cell>
          <cell r="E225">
            <v>4</v>
          </cell>
          <cell r="I225" t="str">
            <v>Motorbike / scooter / ojek (payment given)</v>
          </cell>
          <cell r="K225" t="str">
            <v>Motor / ojek (fo osan)</v>
          </cell>
        </row>
        <row r="226">
          <cell r="A226" t="str">
            <v>MC10.08e</v>
          </cell>
          <cell r="B226" t="str">
            <v>Response</v>
          </cell>
          <cell r="D226" t="str">
            <v>Category option</v>
          </cell>
          <cell r="E226">
            <v>5</v>
          </cell>
          <cell r="I226" t="str">
            <v>Private car / truck (own or no payment given)</v>
          </cell>
          <cell r="K226" t="str">
            <v>Kareta / truk privadu (ninian ka la fo osan)</v>
          </cell>
        </row>
        <row r="227">
          <cell r="A227" t="str">
            <v>MC10.08f</v>
          </cell>
          <cell r="B227" t="str">
            <v>Response</v>
          </cell>
          <cell r="D227" t="str">
            <v>Category option</v>
          </cell>
          <cell r="E227">
            <v>6</v>
          </cell>
          <cell r="I227" t="str">
            <v>Private car / truck (payment given)</v>
          </cell>
          <cell r="K227" t="str">
            <v>Kareta / truk privadu (fo osan)</v>
          </cell>
        </row>
        <row r="228">
          <cell r="A228" t="str">
            <v>MC10.08g</v>
          </cell>
          <cell r="B228" t="str">
            <v>Response</v>
          </cell>
          <cell r="D228" t="str">
            <v>Category option</v>
          </cell>
          <cell r="E228">
            <v>7</v>
          </cell>
          <cell r="I228" t="str">
            <v>Public truck / mikrolet / bus / angguna</v>
          </cell>
          <cell r="K228" t="str">
            <v>Angguna / bis / mikrolet / truk publiku</v>
          </cell>
        </row>
        <row r="229">
          <cell r="A229" t="str">
            <v>MC10.08h</v>
          </cell>
          <cell r="B229" t="str">
            <v>Response</v>
          </cell>
          <cell r="D229" t="str">
            <v>Category option</v>
          </cell>
          <cell r="E229">
            <v>8</v>
          </cell>
          <cell r="I229" t="str">
            <v>Taxi</v>
          </cell>
          <cell r="K229" t="str">
            <v>Taxi</v>
          </cell>
        </row>
        <row r="230">
          <cell r="A230" t="str">
            <v>MC10.08i</v>
          </cell>
          <cell r="B230" t="str">
            <v>Response</v>
          </cell>
          <cell r="D230" t="str">
            <v>Category option</v>
          </cell>
          <cell r="E230">
            <v>9</v>
          </cell>
          <cell r="I230" t="str">
            <v>Horse</v>
          </cell>
          <cell r="K230" t="str">
            <v>Kuda</v>
          </cell>
        </row>
        <row r="231">
          <cell r="A231" t="str">
            <v>MC10.08j</v>
          </cell>
          <cell r="B231" t="str">
            <v>Response</v>
          </cell>
          <cell r="D231" t="str">
            <v>Category option</v>
          </cell>
          <cell r="E231">
            <v>10</v>
          </cell>
          <cell r="I231" t="str">
            <v>Boat (own or no payment given)</v>
          </cell>
          <cell r="K231" t="str">
            <v>Ber'o (ninian ka la fo osan)</v>
          </cell>
        </row>
        <row r="232">
          <cell r="A232" t="str">
            <v>MC10.08k</v>
          </cell>
          <cell r="B232" t="str">
            <v>Response</v>
          </cell>
          <cell r="D232" t="str">
            <v>Category option</v>
          </cell>
          <cell r="E232">
            <v>11</v>
          </cell>
          <cell r="I232" t="str">
            <v>Boat (payment given)</v>
          </cell>
          <cell r="K232" t="str">
            <v>Ber'o (fo osan)</v>
          </cell>
        </row>
        <row r="233">
          <cell r="A233" t="str">
            <v>MC10.08l</v>
          </cell>
          <cell r="B233" t="str">
            <v>Response</v>
          </cell>
          <cell r="D233" t="str">
            <v>Category option</v>
          </cell>
          <cell r="E233">
            <v>12</v>
          </cell>
          <cell r="I233" t="str">
            <v>Public Ferry</v>
          </cell>
          <cell r="K233" t="str">
            <v>Ferry</v>
          </cell>
        </row>
        <row r="234">
          <cell r="A234" t="str">
            <v>MC10.50a</v>
          </cell>
          <cell r="B234" t="str">
            <v>Response</v>
          </cell>
          <cell r="D234" t="str">
            <v>Category option</v>
          </cell>
          <cell r="E234">
            <v>1</v>
          </cell>
          <cell r="I234" t="str">
            <v>Improved</v>
          </cell>
          <cell r="K234" t="str">
            <v>Diak liu tan</v>
          </cell>
        </row>
        <row r="235">
          <cell r="A235" t="str">
            <v>MC10.50b</v>
          </cell>
          <cell r="B235" t="str">
            <v>Response</v>
          </cell>
          <cell r="D235" t="str">
            <v>Category option</v>
          </cell>
          <cell r="E235">
            <v>2</v>
          </cell>
          <cell r="I235" t="str">
            <v>Deteriorated</v>
          </cell>
          <cell r="K235" t="str">
            <v>At liu tan</v>
          </cell>
        </row>
        <row r="236">
          <cell r="A236" t="str">
            <v>MC10.50c</v>
          </cell>
          <cell r="B236" t="str">
            <v>Response</v>
          </cell>
          <cell r="D236" t="str">
            <v>Category option</v>
          </cell>
          <cell r="E236">
            <v>3</v>
          </cell>
          <cell r="I236" t="str">
            <v>Stayed the same</v>
          </cell>
          <cell r="K236" t="str">
            <v>Hanesan deit</v>
          </cell>
        </row>
        <row r="237">
          <cell r="A237" t="str">
            <v>MC10.50d</v>
          </cell>
          <cell r="B237" t="str">
            <v>Response</v>
          </cell>
          <cell r="D237" t="str">
            <v>Category option</v>
          </cell>
          <cell r="E237">
            <v>4</v>
          </cell>
          <cell r="I237" t="str">
            <v>Not in aldeia 2 years ago</v>
          </cell>
          <cell r="K237" t="str">
            <v>La hela iha aldeia ne'e tinan 2 kotuk</v>
          </cell>
        </row>
        <row r="238">
          <cell r="A238" t="str">
            <v>MC12.01.a</v>
          </cell>
          <cell r="B238" t="str">
            <v>Response</v>
          </cell>
          <cell r="D238" t="str">
            <v>Category option</v>
          </cell>
          <cell r="E238">
            <v>1</v>
          </cell>
          <cell r="I238" t="str">
            <v>Selling crops (that the household has grown or collected, not bought and re-sold)</v>
          </cell>
          <cell r="K238" t="str">
            <v>Fa'an kuda modo (nebe umakain kuda ou koileta laos sosa no fa'an hikas)</v>
          </cell>
        </row>
        <row r="239">
          <cell r="A239" t="str">
            <v>MC12.01.b</v>
          </cell>
          <cell r="B239" t="str">
            <v>Response</v>
          </cell>
          <cell r="D239" t="str">
            <v>Category option</v>
          </cell>
          <cell r="E239">
            <v>2</v>
          </cell>
          <cell r="I239" t="str">
            <v>Selling coffee</v>
          </cell>
          <cell r="K239" t="str">
            <v>Fa'an kafe</v>
          </cell>
        </row>
        <row r="240">
          <cell r="A240" t="str">
            <v>MC12.01.c</v>
          </cell>
          <cell r="B240" t="str">
            <v>Response</v>
          </cell>
          <cell r="D240" t="str">
            <v>Category option</v>
          </cell>
          <cell r="E240">
            <v>3</v>
          </cell>
          <cell r="I240" t="str">
            <v>Selling chickens or other livestock</v>
          </cell>
          <cell r="K240" t="str">
            <v>Fa'an manu ka animal hakiak seluk</v>
          </cell>
        </row>
        <row r="241">
          <cell r="A241" t="str">
            <v>MC12.01.d</v>
          </cell>
          <cell r="B241" t="str">
            <v>Response</v>
          </cell>
          <cell r="D241" t="str">
            <v>Category option</v>
          </cell>
          <cell r="E241">
            <v>4</v>
          </cell>
          <cell r="I241" t="str">
            <v>Selling fish</v>
          </cell>
          <cell r="K241" t="str">
            <v>Fa'an ikan</v>
          </cell>
        </row>
        <row r="242">
          <cell r="A242" t="str">
            <v>MC12.01.e</v>
          </cell>
          <cell r="B242" t="str">
            <v>Response</v>
          </cell>
          <cell r="D242" t="str">
            <v>Category option</v>
          </cell>
          <cell r="E242">
            <v>5</v>
          </cell>
          <cell r="I242" t="str">
            <v>Selling game</v>
          </cell>
          <cell r="K242" t="str">
            <v>Fa'an kasa</v>
          </cell>
        </row>
        <row r="243">
          <cell r="A243" t="str">
            <v>MC12.01.f</v>
          </cell>
          <cell r="B243" t="str">
            <v>Response</v>
          </cell>
          <cell r="D243" t="str">
            <v>Category option</v>
          </cell>
          <cell r="E243">
            <v>6</v>
          </cell>
          <cell r="I243" t="str">
            <v>Selling things on the street, in the market or in a kiosk (including crops bought and re-sold)</v>
          </cell>
          <cell r="K243" t="str">
            <v>Fila liman, por ezemplu fa'an sasan iha dalan ibun, iha merkadu, ka loke kios (inklui modo nebe sosa no fa'an hikas)</v>
          </cell>
        </row>
        <row r="244">
          <cell r="A244" t="str">
            <v>MC12.01.g</v>
          </cell>
          <cell r="B244" t="str">
            <v>Response</v>
          </cell>
          <cell r="D244" t="str">
            <v>Category option</v>
          </cell>
          <cell r="E244">
            <v>7</v>
          </cell>
          <cell r="I244" t="str">
            <v>Household member driving a taxi, mikrolet or truck</v>
          </cell>
          <cell r="K244" t="str">
            <v>Membru uma kain lori taxi, mikrolet ka truk</v>
          </cell>
        </row>
        <row r="245">
          <cell r="A245" t="str">
            <v>MC12.01.h</v>
          </cell>
          <cell r="B245" t="str">
            <v>Response</v>
          </cell>
          <cell r="D245" t="str">
            <v>Category option</v>
          </cell>
          <cell r="E245">
            <v>8</v>
          </cell>
          <cell r="I245" t="str">
            <v>Earning money for project work (day-labourer)</v>
          </cell>
          <cell r="K245" t="str">
            <v>Hetan osan husi servisu proyek</v>
          </cell>
        </row>
        <row r="246">
          <cell r="A246" t="str">
            <v>MC12.01.i</v>
          </cell>
          <cell r="B246" t="str">
            <v>Response</v>
          </cell>
          <cell r="D246" t="str">
            <v>Category option</v>
          </cell>
          <cell r="E246">
            <v>9</v>
          </cell>
          <cell r="I246" t="str">
            <v>Salary or payment for working for an employer</v>
          </cell>
          <cell r="K246" t="str">
            <v>Salariu ka kolen husi servisu ba patraun (serbisu ba ema ruma)</v>
          </cell>
        </row>
        <row r="247">
          <cell r="A247" t="str">
            <v>MC12.01.j</v>
          </cell>
          <cell r="B247" t="str">
            <v>Response</v>
          </cell>
          <cell r="D247" t="str">
            <v>Category option</v>
          </cell>
          <cell r="E247">
            <v>10</v>
          </cell>
          <cell r="I247" t="str">
            <v>Government transfers or subsidies e.g. pension/war veteran payments</v>
          </cell>
          <cell r="K247" t="str">
            <v>Transfere goevrnu ka subsisi. Ezemplu pensaun/ pensaun veteranu funu</v>
          </cell>
        </row>
        <row r="248">
          <cell r="A248" t="str">
            <v>MC12.01.k</v>
          </cell>
          <cell r="B248" t="str">
            <v>Response</v>
          </cell>
          <cell r="D248" t="str">
            <v>Category option</v>
          </cell>
          <cell r="E248">
            <v>11</v>
          </cell>
          <cell r="I248" t="str">
            <v>Money received from people living outside this household, including money for bride price and traditional practices (gifts, remittances)</v>
          </cell>
          <cell r="K248" t="str">
            <v>Presente osan husi ema nebee hela liur ba uma kain ne'e, inklui osan ba barlake ka pratika tradisional</v>
          </cell>
        </row>
        <row r="249">
          <cell r="A249" t="str">
            <v>MC12.01.l</v>
          </cell>
          <cell r="B249" t="str">
            <v>Response</v>
          </cell>
          <cell r="D249" t="str">
            <v>Category option</v>
          </cell>
          <cell r="E249">
            <v>12</v>
          </cell>
          <cell r="I249" t="str">
            <v>Earning money by working for self or household in another way</v>
          </cell>
          <cell r="K249" t="str">
            <v>Hetan osan husi servisu seluk ba an rasik ka uma kain rasik</v>
          </cell>
        </row>
        <row r="250">
          <cell r="A250" t="str">
            <v>MC12.05.a</v>
          </cell>
          <cell r="B250" t="str">
            <v>Response</v>
          </cell>
          <cell r="D250" t="str">
            <v>Category option</v>
          </cell>
          <cell r="E250">
            <v>1306</v>
          </cell>
          <cell r="I250" t="str">
            <v>June 2013</v>
          </cell>
          <cell r="K250" t="str">
            <v>Junu 2013</v>
          </cell>
        </row>
        <row r="251">
          <cell r="A251" t="str">
            <v>MC12.05.b</v>
          </cell>
          <cell r="B251" t="str">
            <v>Response</v>
          </cell>
          <cell r="D251" t="str">
            <v>Category option</v>
          </cell>
          <cell r="E251">
            <v>1307</v>
          </cell>
          <cell r="I251" t="str">
            <v>July 2013</v>
          </cell>
          <cell r="K251" t="str">
            <v>Jullu 2013</v>
          </cell>
        </row>
        <row r="252">
          <cell r="A252" t="str">
            <v>MC12.05.c</v>
          </cell>
          <cell r="B252" t="str">
            <v>Response</v>
          </cell>
          <cell r="D252" t="str">
            <v>Category option</v>
          </cell>
          <cell r="E252">
            <v>1308</v>
          </cell>
          <cell r="I252" t="str">
            <v>August 2013</v>
          </cell>
          <cell r="K252" t="str">
            <v>Agustu 2013</v>
          </cell>
        </row>
        <row r="253">
          <cell r="A253" t="str">
            <v>MC12.05.d</v>
          </cell>
          <cell r="B253" t="str">
            <v>Response</v>
          </cell>
          <cell r="D253" t="str">
            <v>Category option</v>
          </cell>
          <cell r="E253">
            <v>1309</v>
          </cell>
          <cell r="I253" t="str">
            <v>September 2013</v>
          </cell>
          <cell r="K253" t="str">
            <v>Setembru 2013</v>
          </cell>
        </row>
        <row r="254">
          <cell r="A254" t="str">
            <v>MC12.05.e</v>
          </cell>
          <cell r="B254" t="str">
            <v>Response</v>
          </cell>
          <cell r="D254" t="str">
            <v>Category option</v>
          </cell>
          <cell r="E254">
            <v>1310</v>
          </cell>
          <cell r="I254" t="str">
            <v>October 2013</v>
          </cell>
          <cell r="K254" t="str">
            <v>Outubru 2013</v>
          </cell>
        </row>
        <row r="255">
          <cell r="A255" t="str">
            <v>MC12.05.f</v>
          </cell>
          <cell r="B255" t="str">
            <v>Response</v>
          </cell>
          <cell r="D255" t="str">
            <v>Category option</v>
          </cell>
          <cell r="E255">
            <v>1311</v>
          </cell>
          <cell r="I255" t="str">
            <v>November 2013</v>
          </cell>
          <cell r="K255" t="str">
            <v>Novembru 2013</v>
          </cell>
        </row>
        <row r="256">
          <cell r="A256" t="str">
            <v>MC12.05.g</v>
          </cell>
          <cell r="B256" t="str">
            <v>Response</v>
          </cell>
          <cell r="D256" t="str">
            <v>Category option</v>
          </cell>
          <cell r="E256">
            <v>1312</v>
          </cell>
          <cell r="I256" t="str">
            <v>December 2013</v>
          </cell>
          <cell r="K256" t="str">
            <v>Dezembru 2013</v>
          </cell>
        </row>
        <row r="257">
          <cell r="A257" t="str">
            <v>MC12.05.h</v>
          </cell>
          <cell r="B257" t="str">
            <v>Response</v>
          </cell>
          <cell r="D257" t="str">
            <v>Category option</v>
          </cell>
          <cell r="E257">
            <v>1401</v>
          </cell>
          <cell r="I257" t="str">
            <v>January 2014</v>
          </cell>
          <cell r="K257" t="str">
            <v>Janeru 2014</v>
          </cell>
        </row>
        <row r="258">
          <cell r="A258" t="str">
            <v>MC12.05.i</v>
          </cell>
          <cell r="B258" t="str">
            <v>Response</v>
          </cell>
          <cell r="D258" t="str">
            <v>Category option</v>
          </cell>
          <cell r="E258">
            <v>1402</v>
          </cell>
          <cell r="I258" t="str">
            <v>February 2014</v>
          </cell>
          <cell r="K258" t="str">
            <v>Febereru 2014</v>
          </cell>
        </row>
        <row r="259">
          <cell r="A259" t="str">
            <v>MC12.05.j</v>
          </cell>
          <cell r="B259" t="str">
            <v>Response</v>
          </cell>
          <cell r="D259" t="str">
            <v>Category option</v>
          </cell>
          <cell r="E259">
            <v>1403</v>
          </cell>
          <cell r="I259" t="str">
            <v>March 2014</v>
          </cell>
          <cell r="K259" t="str">
            <v>Marsu 2014</v>
          </cell>
        </row>
        <row r="260">
          <cell r="A260" t="str">
            <v>MC12.05.k</v>
          </cell>
          <cell r="B260" t="str">
            <v>Response</v>
          </cell>
          <cell r="D260" t="str">
            <v>Category option</v>
          </cell>
          <cell r="E260">
            <v>1404</v>
          </cell>
          <cell r="I260" t="str">
            <v>April 2014</v>
          </cell>
          <cell r="K260" t="str">
            <v>Abril 2014</v>
          </cell>
        </row>
        <row r="261">
          <cell r="A261" t="str">
            <v>MC12.05.l</v>
          </cell>
          <cell r="B261" t="str">
            <v>Response</v>
          </cell>
          <cell r="D261" t="str">
            <v>Category option</v>
          </cell>
          <cell r="E261">
            <v>1405</v>
          </cell>
          <cell r="I261" t="str">
            <v>May 2014</v>
          </cell>
          <cell r="K261" t="str">
            <v>Maiu 2014</v>
          </cell>
        </row>
        <row r="262">
          <cell r="A262" t="str">
            <v>MC12.43.a</v>
          </cell>
          <cell r="B262" t="str">
            <v>Response</v>
          </cell>
          <cell r="D262" t="str">
            <v>Category option</v>
          </cell>
          <cell r="E262">
            <v>1</v>
          </cell>
          <cell r="I262" t="str">
            <v>Private - 1 household</v>
          </cell>
          <cell r="K262" t="str">
            <v>Privadu - uma kain 1 deit</v>
          </cell>
        </row>
        <row r="263">
          <cell r="A263" t="str">
            <v>MC12.43.b</v>
          </cell>
          <cell r="B263" t="str">
            <v>Response</v>
          </cell>
          <cell r="D263" t="str">
            <v>Category option</v>
          </cell>
          <cell r="E263">
            <v>2</v>
          </cell>
          <cell r="I263" t="str">
            <v>Private - shared between a few households</v>
          </cell>
          <cell r="K263" t="str">
            <v>Privadu - uma kain balun sosi</v>
          </cell>
        </row>
        <row r="264">
          <cell r="A264" t="str">
            <v>MC12.43.c</v>
          </cell>
          <cell r="B264" t="str">
            <v>Response</v>
          </cell>
          <cell r="D264" t="str">
            <v>Category option</v>
          </cell>
          <cell r="E264">
            <v>3</v>
          </cell>
          <cell r="I264" t="str">
            <v>Community / public</v>
          </cell>
          <cell r="K264" t="str">
            <v>Komunidade / públiku</v>
          </cell>
        </row>
        <row r="265">
          <cell r="A265" t="str">
            <v>MC12.45.a</v>
          </cell>
          <cell r="B265" t="str">
            <v>Response</v>
          </cell>
          <cell r="D265" t="str">
            <v>Category option</v>
          </cell>
          <cell r="E265">
            <v>1</v>
          </cell>
          <cell r="I265" t="str">
            <v>Community</v>
          </cell>
          <cell r="K265" t="str">
            <v>Komunidade</v>
          </cell>
        </row>
        <row r="266">
          <cell r="A266" t="str">
            <v>MC12.45.b</v>
          </cell>
          <cell r="B266" t="str">
            <v>Response</v>
          </cell>
          <cell r="D266" t="str">
            <v>Category option</v>
          </cell>
          <cell r="E266">
            <v>2</v>
          </cell>
          <cell r="I266" t="str">
            <v>Government or government ministries</v>
          </cell>
          <cell r="K266" t="str">
            <v>Governu ka ministériu sira governu nian</v>
          </cell>
        </row>
        <row r="267">
          <cell r="A267" t="str">
            <v>MC12.45.c</v>
          </cell>
          <cell r="B267" t="str">
            <v>Response</v>
          </cell>
          <cell r="D267" t="str">
            <v>Category option</v>
          </cell>
          <cell r="E267">
            <v>3</v>
          </cell>
          <cell r="I267" t="str">
            <v>Cooperative</v>
          </cell>
          <cell r="K267" t="str">
            <v>Kooperativa</v>
          </cell>
        </row>
        <row r="268">
          <cell r="A268" t="str">
            <v>MC12.45.d</v>
          </cell>
          <cell r="B268" t="str">
            <v>Response</v>
          </cell>
          <cell r="D268" t="str">
            <v>Category option</v>
          </cell>
          <cell r="E268">
            <v>4</v>
          </cell>
          <cell r="I268" t="str">
            <v>Development agency or Aid Program (USAID, AusAID, etc.)</v>
          </cell>
          <cell r="K268" t="str">
            <v>Ajénsia dezenvolvimentu (USAID, AusAID, no sst)</v>
          </cell>
        </row>
        <row r="269">
          <cell r="A269" t="str">
            <v>MC12.45.e</v>
          </cell>
          <cell r="B269" t="str">
            <v>Response</v>
          </cell>
          <cell r="D269" t="str">
            <v>Category option</v>
          </cell>
          <cell r="E269">
            <v>5</v>
          </cell>
          <cell r="I269" t="str">
            <v>NGO</v>
          </cell>
          <cell r="K269" t="str">
            <v>ONG</v>
          </cell>
        </row>
        <row r="270">
          <cell r="A270" t="str">
            <v>MC12.45.f</v>
          </cell>
          <cell r="B270" t="str">
            <v>Response</v>
          </cell>
          <cell r="D270" t="str">
            <v>Category option</v>
          </cell>
          <cell r="E270">
            <v>6</v>
          </cell>
          <cell r="I270" t="str">
            <v>Private company</v>
          </cell>
          <cell r="K270" t="str">
            <v>Kompanhia privadu</v>
          </cell>
        </row>
        <row r="271">
          <cell r="A271" t="str">
            <v>MC12.45.g</v>
          </cell>
          <cell r="B271" t="str">
            <v>Response</v>
          </cell>
          <cell r="D271" t="str">
            <v>Category option</v>
          </cell>
          <cell r="E271">
            <v>7</v>
          </cell>
          <cell r="I271" t="str">
            <v>Private individual</v>
          </cell>
          <cell r="K271" t="str">
            <v>Individu privadu</v>
          </cell>
        </row>
        <row r="272">
          <cell r="A272" t="str">
            <v>MC12.51.a</v>
          </cell>
          <cell r="B272" t="str">
            <v>Response</v>
          </cell>
          <cell r="D272" t="str">
            <v>Category option</v>
          </cell>
          <cell r="E272">
            <v>1</v>
          </cell>
          <cell r="I272" t="str">
            <v>Correct</v>
          </cell>
          <cell r="K272" t="str">
            <v>Los</v>
          </cell>
        </row>
        <row r="273">
          <cell r="A273" t="str">
            <v>MC12.61.a</v>
          </cell>
          <cell r="B273" t="str">
            <v>Response</v>
          </cell>
          <cell r="D273" t="str">
            <v>Category option</v>
          </cell>
          <cell r="E273">
            <v>1</v>
          </cell>
          <cell r="I273" t="str">
            <v>Nun / church minister / priest / catechist</v>
          </cell>
          <cell r="K273" t="str">
            <v>Madre / pastor / pendeta / katekista</v>
          </cell>
        </row>
        <row r="274">
          <cell r="A274" t="str">
            <v>MC12.61.b</v>
          </cell>
          <cell r="B274" t="str">
            <v>Response</v>
          </cell>
          <cell r="D274" t="str">
            <v>Category option</v>
          </cell>
          <cell r="E274">
            <v>2</v>
          </cell>
          <cell r="I274" t="str">
            <v>Xefe Aldeia / Xefe Suku / other community leader</v>
          </cell>
          <cell r="K274" t="str">
            <v>Xefe Aldeia / Xefe Suku / lideransa komunidade seluk</v>
          </cell>
        </row>
        <row r="275">
          <cell r="A275" t="str">
            <v>MC12.61.c</v>
          </cell>
          <cell r="B275" t="str">
            <v>Response</v>
          </cell>
          <cell r="D275" t="str">
            <v>Category option</v>
          </cell>
          <cell r="E275">
            <v>3</v>
          </cell>
          <cell r="I275" t="str">
            <v>Public servant/administrator</v>
          </cell>
          <cell r="K275" t="str">
            <v>Funsionáriu públiku/administrador</v>
          </cell>
        </row>
        <row r="276">
          <cell r="A276" t="str">
            <v>MC12.61.d</v>
          </cell>
          <cell r="B276" t="str">
            <v>Response</v>
          </cell>
          <cell r="D276" t="str">
            <v>Category option</v>
          </cell>
          <cell r="E276">
            <v>4</v>
          </cell>
          <cell r="I276" t="str">
            <v>Office worker / secretary</v>
          </cell>
          <cell r="K276" t="str">
            <v>Funsionáriu eskritóriu / sekretaris</v>
          </cell>
        </row>
        <row r="277">
          <cell r="A277" t="str">
            <v>MC12.61.e</v>
          </cell>
          <cell r="B277" t="str">
            <v>Response</v>
          </cell>
          <cell r="D277" t="str">
            <v>Category option</v>
          </cell>
          <cell r="E277">
            <v>5</v>
          </cell>
          <cell r="I277" t="str">
            <v>Translator / interpreter</v>
          </cell>
          <cell r="K277" t="str">
            <v>Tradutor / durbasa</v>
          </cell>
        </row>
        <row r="278">
          <cell r="A278" t="str">
            <v>MC12.61.f</v>
          </cell>
          <cell r="B278" t="str">
            <v>Response</v>
          </cell>
          <cell r="D278" t="str">
            <v>Category option</v>
          </cell>
          <cell r="E278">
            <v>6</v>
          </cell>
          <cell r="I278" t="str">
            <v>Military / soldier</v>
          </cell>
          <cell r="K278" t="str">
            <v>Militar</v>
          </cell>
        </row>
        <row r="279">
          <cell r="A279" t="str">
            <v>MC12.61.g</v>
          </cell>
          <cell r="B279" t="str">
            <v>Response</v>
          </cell>
          <cell r="D279" t="str">
            <v>Category option</v>
          </cell>
          <cell r="E279">
            <v>7</v>
          </cell>
          <cell r="I279" t="str">
            <v>Police</v>
          </cell>
          <cell r="K279" t="str">
            <v>Polísia</v>
          </cell>
        </row>
        <row r="280">
          <cell r="A280" t="str">
            <v>MC12.61.h</v>
          </cell>
          <cell r="B280" t="str">
            <v>Response</v>
          </cell>
          <cell r="D280" t="str">
            <v>Category option</v>
          </cell>
          <cell r="E280">
            <v>8</v>
          </cell>
          <cell r="I280" t="str">
            <v>Security guard</v>
          </cell>
          <cell r="K280" t="str">
            <v>Guarda seguransa</v>
          </cell>
        </row>
        <row r="281">
          <cell r="A281" t="str">
            <v>MC12.61.i</v>
          </cell>
          <cell r="B281" t="str">
            <v>Response</v>
          </cell>
          <cell r="D281" t="str">
            <v>Category option</v>
          </cell>
          <cell r="E281">
            <v>9</v>
          </cell>
          <cell r="I281" t="str">
            <v>Driver / conductor (working for someone else)</v>
          </cell>
          <cell r="K281" t="str">
            <v>Xofer / kondutor (serbisu ba ema ruma)</v>
          </cell>
        </row>
        <row r="282">
          <cell r="A282" t="str">
            <v>MC12.61.j</v>
          </cell>
          <cell r="B282" t="str">
            <v>Response</v>
          </cell>
          <cell r="D282" t="str">
            <v>Category option</v>
          </cell>
          <cell r="E282">
            <v>10</v>
          </cell>
          <cell r="I282" t="str">
            <v>Waiter/waitress</v>
          </cell>
          <cell r="K282" t="str">
            <v>Serventi/servidor</v>
          </cell>
        </row>
        <row r="283">
          <cell r="A283" t="str">
            <v>MC12.61.k</v>
          </cell>
          <cell r="B283" t="str">
            <v>Response</v>
          </cell>
          <cell r="D283" t="str">
            <v>Category option</v>
          </cell>
          <cell r="E283">
            <v>11</v>
          </cell>
          <cell r="I283" t="str">
            <v>Gardener</v>
          </cell>
          <cell r="K283" t="str">
            <v>Trabalhador jardin</v>
          </cell>
        </row>
        <row r="284">
          <cell r="A284" t="str">
            <v>MC12.61.l</v>
          </cell>
          <cell r="B284" t="str">
            <v>Response</v>
          </cell>
          <cell r="D284" t="str">
            <v>Category option</v>
          </cell>
          <cell r="E284">
            <v>12</v>
          </cell>
          <cell r="I284" t="str">
            <v>Maid / nanny / babysitter</v>
          </cell>
          <cell r="K284" t="str">
            <v>Pembantu / hein labarik</v>
          </cell>
        </row>
        <row r="285">
          <cell r="A285" t="str">
            <v>MC12.61.m</v>
          </cell>
          <cell r="B285" t="str">
            <v>Response</v>
          </cell>
          <cell r="D285" t="str">
            <v>Category option</v>
          </cell>
          <cell r="E285">
            <v>13</v>
          </cell>
          <cell r="I285" t="str">
            <v>Cleaner</v>
          </cell>
          <cell r="K285" t="str">
            <v>Trabalhador limpeza</v>
          </cell>
        </row>
        <row r="286">
          <cell r="A286" t="str">
            <v>MC12.61.n</v>
          </cell>
          <cell r="B286" t="str">
            <v>Response</v>
          </cell>
          <cell r="D286" t="str">
            <v>Category option</v>
          </cell>
          <cell r="E286">
            <v>14</v>
          </cell>
          <cell r="I286" t="str">
            <v>Teacher / lecturer / school principal</v>
          </cell>
          <cell r="K286" t="str">
            <v>Mestre / profesor / diretor</v>
          </cell>
        </row>
        <row r="287">
          <cell r="A287" t="str">
            <v>MC12.61.o</v>
          </cell>
          <cell r="B287" t="str">
            <v>Response</v>
          </cell>
          <cell r="D287" t="str">
            <v>Category option</v>
          </cell>
          <cell r="E287">
            <v>15</v>
          </cell>
          <cell r="I287" t="str">
            <v>Nurse</v>
          </cell>
          <cell r="K287" t="str">
            <v>Enfermeiru</v>
          </cell>
        </row>
        <row r="288">
          <cell r="A288" t="str">
            <v>MC12.61.p</v>
          </cell>
          <cell r="B288" t="str">
            <v>Response</v>
          </cell>
          <cell r="D288" t="str">
            <v>Category option</v>
          </cell>
          <cell r="E288">
            <v>16</v>
          </cell>
          <cell r="I288" t="str">
            <v>Midwife</v>
          </cell>
          <cell r="K288" t="str">
            <v>Parteira</v>
          </cell>
        </row>
        <row r="289">
          <cell r="A289" t="str">
            <v>MC12.61.q</v>
          </cell>
          <cell r="B289" t="str">
            <v>Response</v>
          </cell>
          <cell r="D289" t="str">
            <v>Category option</v>
          </cell>
          <cell r="E289">
            <v>17</v>
          </cell>
          <cell r="I289" t="str">
            <v>Tradesperson: carpenter / bricklayer / mechanic</v>
          </cell>
          <cell r="K289" t="str">
            <v>Badaen: badaen ai / karpenteriu / badaen fatuk / mekaniku</v>
          </cell>
        </row>
        <row r="290">
          <cell r="A290" t="str">
            <v>MC12.61.r</v>
          </cell>
          <cell r="B290" t="str">
            <v>Response</v>
          </cell>
          <cell r="D290" t="str">
            <v>Category option</v>
          </cell>
          <cell r="E290">
            <v>18</v>
          </cell>
          <cell r="I290" t="str">
            <v>Labourer - farm / agriculture (working for an employer)</v>
          </cell>
          <cell r="K290" t="str">
            <v>Trabalhador toos nain / agrikultor (serbisu ba patraun)</v>
          </cell>
        </row>
        <row r="291">
          <cell r="A291" t="str">
            <v>MC12.61.s</v>
          </cell>
          <cell r="B291" t="str">
            <v>Response</v>
          </cell>
          <cell r="D291" t="str">
            <v>Category option</v>
          </cell>
          <cell r="E291">
            <v>19</v>
          </cell>
          <cell r="I291" t="str">
            <v>Labourer - non-agriculture (working for an employer)</v>
          </cell>
          <cell r="K291" t="str">
            <v>Trabalhador laos agrikultor (serbisu ba patraun)</v>
          </cell>
        </row>
        <row r="292">
          <cell r="A292" t="str">
            <v>MC12.85.a</v>
          </cell>
          <cell r="B292" t="str">
            <v>Response</v>
          </cell>
          <cell r="D292" t="str">
            <v>Category option</v>
          </cell>
          <cell r="E292">
            <v>1</v>
          </cell>
          <cell r="I292" t="str">
            <v>Relatives outside the household</v>
          </cell>
          <cell r="K292" t="str">
            <v>Familia husi uma kain ida ne'e</v>
          </cell>
        </row>
        <row r="293">
          <cell r="A293" t="str">
            <v>MC12.85.b</v>
          </cell>
          <cell r="B293" t="str">
            <v>Response</v>
          </cell>
          <cell r="D293" t="str">
            <v>Category option</v>
          </cell>
          <cell r="E293">
            <v>2</v>
          </cell>
          <cell r="I293" t="str">
            <v>Other households in the aldeia (not family)</v>
          </cell>
          <cell r="K293" t="str">
            <v>Husi uma kain seluk iha aldeia ida ne'e (laos familia)</v>
          </cell>
        </row>
        <row r="294">
          <cell r="A294" t="str">
            <v>MC12.85.c</v>
          </cell>
          <cell r="B294" t="str">
            <v>Response</v>
          </cell>
          <cell r="D294" t="str">
            <v>Category option</v>
          </cell>
          <cell r="E294">
            <v>3</v>
          </cell>
          <cell r="I294" t="str">
            <v>Bride's family (bride price)</v>
          </cell>
          <cell r="K294" t="str">
            <v>Familia feto foun (barlake)</v>
          </cell>
        </row>
        <row r="295">
          <cell r="A295" t="str">
            <v>MC12.85.d</v>
          </cell>
          <cell r="B295" t="str">
            <v>Response</v>
          </cell>
          <cell r="D295" t="str">
            <v>Category option</v>
          </cell>
          <cell r="E295">
            <v>4</v>
          </cell>
          <cell r="I295" t="str">
            <v>People who attended an event</v>
          </cell>
          <cell r="K295" t="str">
            <v>Ema mak tuir eventu ida</v>
          </cell>
        </row>
        <row r="296">
          <cell r="A296" t="str">
            <v>MC12.85.e</v>
          </cell>
          <cell r="B296" t="str">
            <v>Response</v>
          </cell>
          <cell r="D296" t="str">
            <v>Category option</v>
          </cell>
          <cell r="E296">
            <v>5</v>
          </cell>
          <cell r="I296" t="str">
            <v>Church or religious body</v>
          </cell>
          <cell r="K296" t="str">
            <v>Igreja no organizasaun religiozo</v>
          </cell>
        </row>
        <row r="297">
          <cell r="A297" t="str">
            <v>MC12.85.f</v>
          </cell>
          <cell r="B297" t="str">
            <v>Response</v>
          </cell>
          <cell r="D297" t="str">
            <v>Category option</v>
          </cell>
          <cell r="E297">
            <v>6</v>
          </cell>
          <cell r="I297" t="str">
            <v>NGO</v>
          </cell>
          <cell r="K297" t="str">
            <v>NGO</v>
          </cell>
        </row>
        <row r="298">
          <cell r="A298" t="str">
            <v>MC12.85.g</v>
          </cell>
          <cell r="B298" t="str">
            <v>Response</v>
          </cell>
          <cell r="D298" t="str">
            <v>Category option</v>
          </cell>
          <cell r="E298">
            <v>7</v>
          </cell>
          <cell r="I298" t="str">
            <v>Cooperative</v>
          </cell>
          <cell r="K298" t="str">
            <v>Kooperativa</v>
          </cell>
        </row>
        <row r="299">
          <cell r="A299" t="str">
            <v>MC12.85.h</v>
          </cell>
          <cell r="B299" t="str">
            <v>Response</v>
          </cell>
          <cell r="D299" t="str">
            <v>Category option</v>
          </cell>
          <cell r="E299">
            <v>8</v>
          </cell>
          <cell r="I299" t="str">
            <v>Other community group</v>
          </cell>
          <cell r="K299" t="str">
            <v>Grupu komunidade seluk</v>
          </cell>
        </row>
        <row r="300">
          <cell r="A300" t="str">
            <v>MC12.90.a</v>
          </cell>
          <cell r="B300" t="str">
            <v>Response</v>
          </cell>
          <cell r="D300" t="str">
            <v>Category option</v>
          </cell>
          <cell r="E300">
            <v>1</v>
          </cell>
          <cell r="I300" t="str">
            <v>Conductor (not working for an employer)</v>
          </cell>
          <cell r="K300" t="str">
            <v>Kondutor (laos serbisu ba ema ruma)</v>
          </cell>
        </row>
        <row r="301">
          <cell r="A301" t="str">
            <v>MC12.90.b</v>
          </cell>
          <cell r="B301" t="str">
            <v>Response</v>
          </cell>
          <cell r="D301" t="str">
            <v>Category option</v>
          </cell>
          <cell r="E301">
            <v>2</v>
          </cell>
          <cell r="I301" t="str">
            <v>Masseuse (not working for an employer)</v>
          </cell>
          <cell r="K301" t="str">
            <v>Dudu isin (laos serbisu ba ema ruma)</v>
          </cell>
        </row>
        <row r="302">
          <cell r="A302" t="str">
            <v>MC12.90.c</v>
          </cell>
          <cell r="B302" t="str">
            <v>Response</v>
          </cell>
          <cell r="D302" t="str">
            <v>Category option</v>
          </cell>
          <cell r="E302">
            <v>3</v>
          </cell>
          <cell r="I302" t="str">
            <v>Hairdresser (not working for an employer)</v>
          </cell>
          <cell r="K302" t="str">
            <v>Tesi fuuk (laos serbisu ba ema ruma)</v>
          </cell>
        </row>
        <row r="303">
          <cell r="A303" t="str">
            <v>MC12.90.d</v>
          </cell>
          <cell r="B303" t="str">
            <v>Response</v>
          </cell>
          <cell r="D303" t="str">
            <v>Category option</v>
          </cell>
          <cell r="E303">
            <v>4</v>
          </cell>
          <cell r="I303" t="str">
            <v>Rental income (renting house, motorbike etc.)</v>
          </cell>
          <cell r="K303" t="str">
            <v>Osan husi fo aluga (aluga uma, motor no sst)</v>
          </cell>
        </row>
        <row r="304">
          <cell r="A304" t="str">
            <v>MC12.90.e</v>
          </cell>
          <cell r="B304" t="str">
            <v>Response</v>
          </cell>
          <cell r="D304" t="str">
            <v>Category option</v>
          </cell>
          <cell r="E304">
            <v>5</v>
          </cell>
          <cell r="I304" t="str">
            <v>Interest</v>
          </cell>
          <cell r="K304" t="str">
            <v>Funan</v>
          </cell>
        </row>
        <row r="305">
          <cell r="A305" t="str">
            <v>MC12.90.f</v>
          </cell>
          <cell r="B305" t="str">
            <v>Response</v>
          </cell>
          <cell r="D305" t="str">
            <v>Category option</v>
          </cell>
          <cell r="E305">
            <v>6</v>
          </cell>
          <cell r="I305" t="str">
            <v>Fee / contribution to traditional midwife (dayan)</v>
          </cell>
          <cell r="K305" t="str">
            <v>Osan ba serbisu dayan</v>
          </cell>
        </row>
        <row r="306">
          <cell r="A306" t="str">
            <v>MC12.90.g</v>
          </cell>
          <cell r="B306" t="str">
            <v>Response</v>
          </cell>
          <cell r="D306" t="str">
            <v>Category option</v>
          </cell>
          <cell r="E306">
            <v>7</v>
          </cell>
          <cell r="I306" t="str">
            <v>Fee for traditional healing / prayer (matan dok / tim pendoa)</v>
          </cell>
          <cell r="K306" t="str">
            <v>Osan ba serbisu matan dok / tim pendoa</v>
          </cell>
        </row>
        <row r="307">
          <cell r="A307" t="str">
            <v>MC12.90.h</v>
          </cell>
          <cell r="B307" t="str">
            <v>Response</v>
          </cell>
          <cell r="D307" t="str">
            <v>Category option</v>
          </cell>
          <cell r="E307">
            <v>8</v>
          </cell>
          <cell r="I307" t="str">
            <v>Religious offerings or collections</v>
          </cell>
          <cell r="K307" t="str">
            <v>Kolekta ka oferta relijiaun</v>
          </cell>
        </row>
        <row r="308">
          <cell r="A308" t="str">
            <v>MC12.90.i</v>
          </cell>
          <cell r="B308" t="str">
            <v>Response</v>
          </cell>
          <cell r="D308" t="str">
            <v>Category option</v>
          </cell>
          <cell r="E308">
            <v>9</v>
          </cell>
          <cell r="I308" t="str">
            <v>Gambling winnings</v>
          </cell>
          <cell r="K308" t="str">
            <v>Joga</v>
          </cell>
        </row>
        <row r="309">
          <cell r="A309" t="str">
            <v>MC12.90.j</v>
          </cell>
          <cell r="B309" t="str">
            <v>Response</v>
          </cell>
          <cell r="D309" t="str">
            <v>Category option</v>
          </cell>
          <cell r="E309">
            <v>10</v>
          </cell>
          <cell r="I309" t="str">
            <v>Begging</v>
          </cell>
          <cell r="K309" t="str">
            <v>Husu osan ba ema</v>
          </cell>
        </row>
        <row r="310">
          <cell r="A310" t="str">
            <v>MC12.20.a</v>
          </cell>
          <cell r="B310" t="str">
            <v>Response</v>
          </cell>
          <cell r="D310" t="str">
            <v>Category option</v>
          </cell>
          <cell r="E310">
            <v>1</v>
          </cell>
          <cell r="I310" t="str">
            <v>Caught</v>
          </cell>
          <cell r="K310" t="str">
            <v>Kaer rasik</v>
          </cell>
        </row>
        <row r="311">
          <cell r="A311" t="str">
            <v>MC12.20.b</v>
          </cell>
          <cell r="B311" t="str">
            <v>Response</v>
          </cell>
          <cell r="D311" t="str">
            <v>Category option</v>
          </cell>
          <cell r="E311">
            <v>2</v>
          </cell>
          <cell r="I311" t="str">
            <v>Bought and resold</v>
          </cell>
          <cell r="K311" t="str">
            <v>Hola tia fan tutan fali</v>
          </cell>
        </row>
        <row r="312">
          <cell r="A312" t="str">
            <v>MC12.80.a</v>
          </cell>
          <cell r="B312" t="str">
            <v>Response</v>
          </cell>
          <cell r="D312" t="str">
            <v>Category option</v>
          </cell>
          <cell r="E312">
            <v>1</v>
          </cell>
          <cell r="I312" t="str">
            <v>Veteran pension</v>
          </cell>
          <cell r="K312" t="str">
            <v>Subsidiu veteranu nia</v>
          </cell>
        </row>
        <row r="313">
          <cell r="A313" t="str">
            <v>MC12.80.b</v>
          </cell>
          <cell r="B313" t="str">
            <v>Response</v>
          </cell>
          <cell r="D313" t="str">
            <v>Category option</v>
          </cell>
          <cell r="E313">
            <v>2</v>
          </cell>
          <cell r="I313" t="str">
            <v>Elderly pension</v>
          </cell>
          <cell r="K313" t="str">
            <v>Subsidiu ba idozu</v>
          </cell>
        </row>
        <row r="314">
          <cell r="A314" t="str">
            <v>MC12.80.c</v>
          </cell>
          <cell r="B314" t="str">
            <v>Response</v>
          </cell>
          <cell r="D314" t="str">
            <v>Category option</v>
          </cell>
          <cell r="E314">
            <v>3</v>
          </cell>
          <cell r="I314" t="str">
            <v>Disability pension</v>
          </cell>
          <cell r="K314" t="str">
            <v>Subsidiu ba alezadu / defisienti</v>
          </cell>
        </row>
        <row r="315">
          <cell r="A315" t="str">
            <v>MC12.80.d</v>
          </cell>
          <cell r="B315" t="str">
            <v>Response</v>
          </cell>
          <cell r="D315" t="str">
            <v>Category option</v>
          </cell>
          <cell r="E315">
            <v>4</v>
          </cell>
          <cell r="I315" t="str">
            <v>Bolsa Mae</v>
          </cell>
          <cell r="K315" t="str">
            <v>Bolsa Mae</v>
          </cell>
        </row>
        <row r="316">
          <cell r="A316" t="str">
            <v>MC12.80.d</v>
          </cell>
          <cell r="B316" t="str">
            <v>Response</v>
          </cell>
          <cell r="D316" t="str">
            <v>Category option</v>
          </cell>
          <cell r="E316">
            <v>5</v>
          </cell>
          <cell r="I316" t="str">
            <v>Portuguese pension</v>
          </cell>
          <cell r="K316" t="str">
            <v>Subsidiu husi Portuges</v>
          </cell>
        </row>
        <row r="317">
          <cell r="A317" t="str">
            <v>MC12.41.a</v>
          </cell>
          <cell r="B317" t="str">
            <v>Response</v>
          </cell>
          <cell r="D317" t="str">
            <v>Category option</v>
          </cell>
          <cell r="E317">
            <v>1</v>
          </cell>
          <cell r="I317" t="str">
            <v>School</v>
          </cell>
          <cell r="K317" t="str">
            <v>Eskola</v>
          </cell>
        </row>
        <row r="318">
          <cell r="A318" t="str">
            <v>MC12.41.b</v>
          </cell>
          <cell r="B318" t="str">
            <v>Response</v>
          </cell>
          <cell r="D318" t="str">
            <v>Category option</v>
          </cell>
          <cell r="E318">
            <v>2</v>
          </cell>
          <cell r="I318" t="str">
            <v>Health centre</v>
          </cell>
          <cell r="K318" t="str">
            <v>Sentru saúde</v>
          </cell>
        </row>
        <row r="319">
          <cell r="A319" t="str">
            <v>MC12.41.c</v>
          </cell>
          <cell r="B319" t="str">
            <v>Response</v>
          </cell>
          <cell r="D319" t="str">
            <v>Category option</v>
          </cell>
          <cell r="E319">
            <v>3</v>
          </cell>
          <cell r="I319" t="str">
            <v>Church or other religious building</v>
          </cell>
          <cell r="K319" t="str">
            <v>Igreja ka edifísiu relijiozu seluk</v>
          </cell>
        </row>
        <row r="320">
          <cell r="A320" t="str">
            <v>MC12.41.d</v>
          </cell>
          <cell r="B320" t="str">
            <v>Response</v>
          </cell>
          <cell r="D320" t="str">
            <v>Category option</v>
          </cell>
          <cell r="E320">
            <v>4</v>
          </cell>
          <cell r="I320" t="str">
            <v>Sacred / cultural house</v>
          </cell>
          <cell r="K320" t="str">
            <v>Uma lulik / uma lisan / uma adat</v>
          </cell>
        </row>
        <row r="321">
          <cell r="A321" t="str">
            <v>MC12.41.e</v>
          </cell>
          <cell r="B321" t="str">
            <v>Response</v>
          </cell>
          <cell r="D321" t="str">
            <v>Category option</v>
          </cell>
          <cell r="E321">
            <v>5</v>
          </cell>
          <cell r="I321" t="str">
            <v>Private house or other building</v>
          </cell>
          <cell r="K321" t="str">
            <v>Uma privadu ida ka edifisiu privadu ida</v>
          </cell>
        </row>
        <row r="322">
          <cell r="A322" t="str">
            <v>MC12.41.f</v>
          </cell>
          <cell r="B322" t="str">
            <v>Response</v>
          </cell>
          <cell r="D322" t="str">
            <v>Category option</v>
          </cell>
          <cell r="E322">
            <v>6</v>
          </cell>
          <cell r="I322" t="str">
            <v>Market space</v>
          </cell>
          <cell r="K322" t="str">
            <v>Merkadu fatin</v>
          </cell>
        </row>
        <row r="323">
          <cell r="A323" t="str">
            <v>MC12.41.g</v>
          </cell>
          <cell r="B323" t="str">
            <v>Response</v>
          </cell>
          <cell r="D323" t="str">
            <v>Category option</v>
          </cell>
          <cell r="E323">
            <v>7</v>
          </cell>
          <cell r="I323" t="str">
            <v>Electricity supply / install solar panels</v>
          </cell>
          <cell r="K323" t="str">
            <v>Fornesimentu eletrisidade / monta tenaga surya</v>
          </cell>
        </row>
        <row r="324">
          <cell r="A324" t="str">
            <v>MC12.41.h</v>
          </cell>
          <cell r="B324" t="str">
            <v>Response</v>
          </cell>
          <cell r="D324" t="str">
            <v>Category option</v>
          </cell>
          <cell r="E324">
            <v>8</v>
          </cell>
          <cell r="I324" t="str">
            <v>Road</v>
          </cell>
          <cell r="K324" t="str">
            <v>Estrada</v>
          </cell>
        </row>
        <row r="325">
          <cell r="A325" t="str">
            <v>MC12.41.i</v>
          </cell>
          <cell r="B325" t="str">
            <v>Response</v>
          </cell>
          <cell r="D325" t="str">
            <v>Category option</v>
          </cell>
          <cell r="E325">
            <v>9</v>
          </cell>
          <cell r="I325" t="str">
            <v>Bridge</v>
          </cell>
          <cell r="K325" t="str">
            <v>Ponte</v>
          </cell>
        </row>
        <row r="326">
          <cell r="A326" t="str">
            <v>MC12.41.j</v>
          </cell>
          <cell r="B326" t="str">
            <v>Response</v>
          </cell>
          <cell r="D326" t="str">
            <v>Category option</v>
          </cell>
          <cell r="E326">
            <v>10</v>
          </cell>
          <cell r="I326" t="str">
            <v>Canal, drainage or irrigation system</v>
          </cell>
          <cell r="K326" t="str">
            <v>Be'e dalan, Kanál, be'e dalan ka sistema irrigasaun</v>
          </cell>
        </row>
        <row r="327">
          <cell r="A327" t="str">
            <v>MC12.41.k</v>
          </cell>
          <cell r="B327" t="str">
            <v>Response</v>
          </cell>
          <cell r="D327" t="str">
            <v>Category option</v>
          </cell>
          <cell r="E327">
            <v>11</v>
          </cell>
          <cell r="I327" t="str">
            <v>Water supply - well, pipe, tap etc.</v>
          </cell>
          <cell r="K327" t="str">
            <v>Be'e matan - posu, pipa, torneira no sst</v>
          </cell>
        </row>
        <row r="328">
          <cell r="A328" t="str">
            <v>MC12.41.l</v>
          </cell>
          <cell r="B328" t="str">
            <v>Response</v>
          </cell>
          <cell r="D328" t="str">
            <v>Category option</v>
          </cell>
          <cell r="E328">
            <v>12</v>
          </cell>
          <cell r="I328" t="str">
            <v>Toilet</v>
          </cell>
          <cell r="K328" t="str">
            <v>Sintina</v>
          </cell>
        </row>
        <row r="329">
          <cell r="A329" t="str">
            <v>MC12.41.m</v>
          </cell>
          <cell r="B329" t="str">
            <v>Response</v>
          </cell>
          <cell r="D329" t="str">
            <v>Category option</v>
          </cell>
          <cell r="E329">
            <v>13</v>
          </cell>
          <cell r="I329" t="str">
            <v>Community hall or office</v>
          </cell>
          <cell r="K329" t="str">
            <v>Cede no salaun komunidade nian</v>
          </cell>
        </row>
        <row r="330">
          <cell r="A330" t="str">
            <v>MC12.41.n</v>
          </cell>
          <cell r="B330" t="str">
            <v>Response</v>
          </cell>
          <cell r="D330" t="str">
            <v>Category option</v>
          </cell>
          <cell r="E330">
            <v>14</v>
          </cell>
          <cell r="I330" t="str">
            <v>Oval or sporting facility</v>
          </cell>
          <cell r="K330" t="str">
            <v>Kampu ka fasilidade desportu</v>
          </cell>
        </row>
        <row r="331">
          <cell r="A331" t="str">
            <v>H9.3.a</v>
          </cell>
          <cell r="B331" t="str">
            <v>Response</v>
          </cell>
          <cell r="D331" t="str">
            <v>Category option</v>
          </cell>
          <cell r="E331">
            <v>1</v>
          </cell>
          <cell r="I331" t="str">
            <v>No interest in completing to senior high school</v>
          </cell>
          <cell r="K331" t="str">
            <v>La interese atu remata eskola sekundario</v>
          </cell>
        </row>
        <row r="332">
          <cell r="A332" t="str">
            <v>H9.3.b</v>
          </cell>
          <cell r="B332" t="str">
            <v>Response</v>
          </cell>
          <cell r="D332" t="str">
            <v>Category option</v>
          </cell>
          <cell r="E332">
            <v>2</v>
          </cell>
          <cell r="I332" t="str">
            <v>Too young</v>
          </cell>
          <cell r="K332" t="str">
            <v>Tinan seidauk to'o</v>
          </cell>
        </row>
        <row r="333">
          <cell r="A333" t="str">
            <v>H9.3.c</v>
          </cell>
          <cell r="B333" t="str">
            <v>Response</v>
          </cell>
          <cell r="D333" t="str">
            <v>Category option</v>
          </cell>
          <cell r="E333">
            <v>3</v>
          </cell>
          <cell r="I333" t="str">
            <v>Helps in the family home, farm or business</v>
          </cell>
          <cell r="K333" t="str">
            <v>Ajuda iha uma laran, natar ou bisnis</v>
          </cell>
        </row>
        <row r="334">
          <cell r="A334" t="str">
            <v>H9.3.d</v>
          </cell>
          <cell r="B334" t="str">
            <v>Response</v>
          </cell>
          <cell r="D334" t="str">
            <v>Category option</v>
          </cell>
          <cell r="E334">
            <v>4</v>
          </cell>
          <cell r="I334" t="str">
            <v>Works outside the home / farm / family business</v>
          </cell>
          <cell r="K334" t="str">
            <v>Serbisu iha liur / natar / halao familia nian bisnis</v>
          </cell>
        </row>
        <row r="335">
          <cell r="A335" t="str">
            <v>H9.3.e</v>
          </cell>
          <cell r="B335" t="str">
            <v>Response</v>
          </cell>
          <cell r="D335" t="str">
            <v>Category option</v>
          </cell>
          <cell r="E335">
            <v>5</v>
          </cell>
          <cell r="I335" t="str">
            <v>Grades too low / did not pass</v>
          </cell>
          <cell r="K335" t="str">
            <v>Notas ki'ik liu / la passa</v>
          </cell>
        </row>
        <row r="336">
          <cell r="A336" t="str">
            <v>H9.3.f</v>
          </cell>
          <cell r="B336" t="str">
            <v>Response</v>
          </cell>
          <cell r="D336" t="str">
            <v>Category option</v>
          </cell>
          <cell r="E336">
            <v>6</v>
          </cell>
          <cell r="I336" t="str">
            <v>Bad behaviour / expelled</v>
          </cell>
          <cell r="K336" t="str">
            <v>Hahalok at / hasai husi eskola</v>
          </cell>
        </row>
        <row r="337">
          <cell r="A337" t="str">
            <v>H9.3.g</v>
          </cell>
          <cell r="B337" t="str">
            <v>Response</v>
          </cell>
          <cell r="D337" t="str">
            <v>Category option</v>
          </cell>
          <cell r="E337">
            <v>7</v>
          </cell>
          <cell r="I337" t="str">
            <v>Sick / disabled / mute / deaf</v>
          </cell>
          <cell r="K337" t="str">
            <v>Moras / defisienti / beik / tilun diuk</v>
          </cell>
        </row>
        <row r="338">
          <cell r="A338" t="str">
            <v>H9.3.h</v>
          </cell>
          <cell r="B338" t="str">
            <v>Response</v>
          </cell>
          <cell r="D338" t="str">
            <v>Category option</v>
          </cell>
          <cell r="E338">
            <v>8</v>
          </cell>
          <cell r="I338" t="str">
            <v>School too far</v>
          </cell>
          <cell r="K338" t="str">
            <v>Eskola dok liu</v>
          </cell>
        </row>
        <row r="339">
          <cell r="A339" t="str">
            <v>H9.3.i</v>
          </cell>
          <cell r="B339" t="str">
            <v>Response</v>
          </cell>
          <cell r="D339" t="str">
            <v>Category option</v>
          </cell>
          <cell r="E339">
            <v>9</v>
          </cell>
          <cell r="I339" t="str">
            <v>School not functional (no teachers / standard is poor)</v>
          </cell>
          <cell r="K339" t="str">
            <v>Eskola la funsiona</v>
          </cell>
        </row>
        <row r="340">
          <cell r="A340" t="str">
            <v>H9.3.j</v>
          </cell>
          <cell r="B340" t="str">
            <v>Response</v>
          </cell>
          <cell r="D340" t="str">
            <v>Category option</v>
          </cell>
          <cell r="E340">
            <v>10</v>
          </cell>
          <cell r="I340" t="str">
            <v>Not enough money for school fees / uniforms</v>
          </cell>
          <cell r="K340" t="str">
            <v>Osan la to'o atu selu osan eskola / farda</v>
          </cell>
        </row>
        <row r="341">
          <cell r="A341" t="str">
            <v>H9.3.k</v>
          </cell>
          <cell r="B341" t="str">
            <v>Response</v>
          </cell>
          <cell r="D341" t="str">
            <v>Category option</v>
          </cell>
          <cell r="E341">
            <v>11</v>
          </cell>
          <cell r="I341" t="str">
            <v>Got married / has a family</v>
          </cell>
          <cell r="K341" t="str">
            <v>Kaben ona / iha familia</v>
          </cell>
        </row>
        <row r="342">
          <cell r="A342" t="str">
            <v>H9.3.l</v>
          </cell>
          <cell r="B342" t="str">
            <v>Response</v>
          </cell>
          <cell r="D342" t="str">
            <v>Category option</v>
          </cell>
          <cell r="E342">
            <v>12</v>
          </cell>
          <cell r="I342" t="str">
            <v>Completed senior high school</v>
          </cell>
          <cell r="K342" t="str">
            <v>Ramata ona eskola sekundaria</v>
          </cell>
        </row>
        <row r="343">
          <cell r="A343" t="str">
            <v>H9.4.a</v>
          </cell>
          <cell r="B343" t="str">
            <v>Response</v>
          </cell>
          <cell r="D343" t="str">
            <v>Category option</v>
          </cell>
          <cell r="E343">
            <v>1</v>
          </cell>
          <cell r="I343" t="str">
            <v>Community school</v>
          </cell>
          <cell r="K343" t="str">
            <v>Eskola komunidade</v>
          </cell>
        </row>
        <row r="344">
          <cell r="A344" t="str">
            <v>H9.4.b</v>
          </cell>
          <cell r="B344" t="str">
            <v>Response</v>
          </cell>
          <cell r="D344" t="str">
            <v>Category option</v>
          </cell>
          <cell r="E344">
            <v>2</v>
          </cell>
          <cell r="I344" t="str">
            <v>State school</v>
          </cell>
          <cell r="K344" t="str">
            <v>Eskola publiku / estadu</v>
          </cell>
        </row>
        <row r="345">
          <cell r="A345" t="str">
            <v>H9.4.c</v>
          </cell>
          <cell r="B345" t="str">
            <v>Response</v>
          </cell>
          <cell r="D345" t="str">
            <v>Category option</v>
          </cell>
          <cell r="E345">
            <v>3</v>
          </cell>
          <cell r="I345" t="str">
            <v>Private school</v>
          </cell>
          <cell r="K345" t="str">
            <v>Eskola privadu / swasta</v>
          </cell>
        </row>
        <row r="346">
          <cell r="A346" t="str">
            <v>H9.3a.a</v>
          </cell>
          <cell r="B346" t="str">
            <v>Response</v>
          </cell>
          <cell r="D346" t="str">
            <v>Category option</v>
          </cell>
          <cell r="E346">
            <v>1</v>
          </cell>
          <cell r="I346" t="str">
            <v>Not unhappy</v>
          </cell>
          <cell r="K346" t="str">
            <v>La kontenti hirus</v>
          </cell>
        </row>
        <row r="347">
          <cell r="A347" t="str">
            <v>H9.3a.b</v>
          </cell>
          <cell r="B347" t="str">
            <v>Response</v>
          </cell>
          <cell r="D347" t="str">
            <v>Category option</v>
          </cell>
          <cell r="E347">
            <v>2</v>
          </cell>
          <cell r="I347" t="str">
            <v>A little unhappy</v>
          </cell>
          <cell r="K347" t="str">
            <v>La kontenti</v>
          </cell>
        </row>
        <row r="348">
          <cell r="A348" t="str">
            <v>H9.3a.c</v>
          </cell>
          <cell r="B348" t="str">
            <v>Response</v>
          </cell>
          <cell r="D348" t="str">
            <v>Category option</v>
          </cell>
          <cell r="E348">
            <v>3</v>
          </cell>
          <cell r="I348" t="str">
            <v>Undecided (in 2 minds)</v>
          </cell>
          <cell r="K348" t="str">
            <v>La hatene (laran rua)</v>
          </cell>
        </row>
        <row r="349">
          <cell r="A349" t="str">
            <v>H9.3a.d</v>
          </cell>
          <cell r="B349" t="str">
            <v>Response</v>
          </cell>
          <cell r="D349" t="str">
            <v>Category option</v>
          </cell>
          <cell r="E349">
            <v>4</v>
          </cell>
          <cell r="I349" t="str">
            <v>Don't care</v>
          </cell>
          <cell r="K349" t="str">
            <v>La interese</v>
          </cell>
        </row>
        <row r="350">
          <cell r="A350" t="str">
            <v>H9.21.a</v>
          </cell>
          <cell r="B350" t="str">
            <v>Response</v>
          </cell>
          <cell r="D350" t="str">
            <v>Category option</v>
          </cell>
          <cell r="E350">
            <v>1</v>
          </cell>
          <cell r="I350" t="str">
            <v>Household prefers religious education</v>
          </cell>
          <cell r="K350" t="str">
            <v>Uma-kain gosta liu eskola nebe Amu ka Madre sira mak kaer</v>
          </cell>
        </row>
        <row r="351">
          <cell r="A351" t="str">
            <v>H9.21.b</v>
          </cell>
          <cell r="B351" t="str">
            <v>Response</v>
          </cell>
          <cell r="D351" t="str">
            <v>Category option</v>
          </cell>
          <cell r="E351">
            <v>2</v>
          </cell>
          <cell r="I351" t="str">
            <v>Quality of education is higher / facilities are better</v>
          </cell>
          <cell r="K351" t="str">
            <v>Kualidade eskola nebe diak liu / fasilidade eskola nebe diak liu</v>
          </cell>
        </row>
        <row r="352">
          <cell r="A352" t="str">
            <v>H9.21.c</v>
          </cell>
          <cell r="B352" t="str">
            <v>Response</v>
          </cell>
          <cell r="D352" t="str">
            <v>Category option</v>
          </cell>
          <cell r="E352">
            <v>3</v>
          </cell>
          <cell r="I352" t="str">
            <v>Road to current school is better</v>
          </cell>
          <cell r="K352" t="str">
            <v>Estrada ba eskola ne'e diak liu</v>
          </cell>
        </row>
        <row r="353">
          <cell r="A353" t="str">
            <v>H9.21.d</v>
          </cell>
          <cell r="B353" t="str">
            <v>Response</v>
          </cell>
          <cell r="D353" t="str">
            <v>Category option</v>
          </cell>
          <cell r="E353">
            <v>4</v>
          </cell>
          <cell r="I353" t="str">
            <v>Transport is more readily available to the current school</v>
          </cell>
          <cell r="K353" t="str">
            <v>Fasil liu atu hetan transporte atu ba eskola ne'e</v>
          </cell>
        </row>
        <row r="354">
          <cell r="A354" t="str">
            <v>H9.21.e</v>
          </cell>
          <cell r="B354" t="str">
            <v>Response</v>
          </cell>
          <cell r="D354" t="str">
            <v>Category option</v>
          </cell>
          <cell r="E354">
            <v>5</v>
          </cell>
          <cell r="I354" t="str">
            <v>Location is more convenient (other household members go past there)</v>
          </cell>
          <cell r="K354" t="str">
            <v>Fatin eskola ne'e mak diak liu (membru uma-kain ne'e liu mos husi fatin ne'e)</v>
          </cell>
        </row>
        <row r="355">
          <cell r="A355" t="str">
            <v>H9.21.f</v>
          </cell>
          <cell r="B355" t="str">
            <v>Response</v>
          </cell>
          <cell r="D355" t="str">
            <v>Category option</v>
          </cell>
          <cell r="E355">
            <v>6</v>
          </cell>
          <cell r="I355" t="str">
            <v>Received scholarship to this school</v>
          </cell>
          <cell r="K355" t="str">
            <v>Hetan bolsu estudu atu ba estuda iha eskola ne'e</v>
          </cell>
        </row>
        <row r="356">
          <cell r="A356" t="str">
            <v>H9.21.g</v>
          </cell>
          <cell r="B356" t="str">
            <v>Response</v>
          </cell>
          <cell r="D356" t="str">
            <v>Category option</v>
          </cell>
          <cell r="E356">
            <v>7</v>
          </cell>
          <cell r="I356" t="str">
            <v>{Name} was not permitted at closest school (expelled / did not pass)</v>
          </cell>
          <cell r="K356" t="str">
            <v>{Naran} la bele ba eskola nebe besik liu (tamba ema hasai tia / la passa)</v>
          </cell>
        </row>
        <row r="357">
          <cell r="A357" t="str">
            <v>H9.21.h</v>
          </cell>
          <cell r="B357" t="str">
            <v>Response</v>
          </cell>
          <cell r="D357" t="str">
            <v>Category option</v>
          </cell>
          <cell r="E357">
            <v>8</v>
          </cell>
          <cell r="I357" t="str">
            <v>{Name} was bullied at closest school</v>
          </cell>
          <cell r="K357" t="str">
            <v>{Naran} ema baku iha eskola nebe besik liu ne'e</v>
          </cell>
        </row>
        <row r="358">
          <cell r="A358" t="str">
            <v>H9.21.i</v>
          </cell>
          <cell r="B358" t="str">
            <v>Response</v>
          </cell>
          <cell r="D358" t="str">
            <v>Category option</v>
          </cell>
          <cell r="E358">
            <v>9</v>
          </cell>
          <cell r="I358" t="str">
            <v>{Name} prefers current school (e.g. has friends there)</v>
          </cell>
          <cell r="K358" t="str">
            <v>{Naran} gosta liu eskola ida agora ne'e (tamba iha kolega barak iha neba)</v>
          </cell>
        </row>
        <row r="359">
          <cell r="A359" t="str">
            <v>H9.21.j</v>
          </cell>
          <cell r="B359" t="str">
            <v>Response</v>
          </cell>
          <cell r="D359" t="str">
            <v>Category option</v>
          </cell>
          <cell r="E359">
            <v>10</v>
          </cell>
          <cell r="I359" t="str">
            <v>Closest school is more expensive</v>
          </cell>
          <cell r="K359" t="str">
            <v>Eskola ida besik liu ne'e karun liu</v>
          </cell>
        </row>
        <row r="360">
          <cell r="A360" t="str">
            <v>H9.21.k</v>
          </cell>
          <cell r="B360" t="str">
            <v>Response</v>
          </cell>
          <cell r="D360" t="str">
            <v>Category option</v>
          </cell>
          <cell r="E360">
            <v>11</v>
          </cell>
          <cell r="I360" t="str">
            <v>Closest school temporarily not functioning</v>
          </cell>
          <cell r="K360" t="str">
            <v>Eskola besik liu ne'e, nia fasilidade at hela</v>
          </cell>
        </row>
        <row r="361">
          <cell r="A361" t="str">
            <v>H9.21.l</v>
          </cell>
          <cell r="B361" t="str">
            <v>Response</v>
          </cell>
          <cell r="D361" t="str">
            <v>Category option</v>
          </cell>
          <cell r="E361">
            <v>12</v>
          </cell>
          <cell r="I361" t="str">
            <v>No class at {name}'s level</v>
          </cell>
          <cell r="K361" t="str">
            <v>Laiha klasse iha {naran} nia nivel</v>
          </cell>
        </row>
        <row r="362">
          <cell r="A362" t="str">
            <v>H9.22.a</v>
          </cell>
          <cell r="B362" t="str">
            <v>Response</v>
          </cell>
          <cell r="D362" t="str">
            <v>Category option</v>
          </cell>
          <cell r="E362">
            <v>1</v>
          </cell>
          <cell r="I362" t="str">
            <v>Educational standard is higher</v>
          </cell>
          <cell r="K362" t="str">
            <v>Standar edukasaun diak liu</v>
          </cell>
        </row>
        <row r="363">
          <cell r="A363" t="str">
            <v>H9.22.b</v>
          </cell>
          <cell r="B363" t="str">
            <v>Response</v>
          </cell>
          <cell r="D363" t="str">
            <v>Category option</v>
          </cell>
          <cell r="E363">
            <v>2</v>
          </cell>
          <cell r="I363" t="str">
            <v>Teachers are more qualified</v>
          </cell>
          <cell r="K363" t="str">
            <v>Mestri sira hanorin diak liu</v>
          </cell>
        </row>
        <row r="364">
          <cell r="A364" t="str">
            <v>H9.22.c</v>
          </cell>
          <cell r="B364" t="str">
            <v>Response</v>
          </cell>
          <cell r="D364" t="str">
            <v>Category option</v>
          </cell>
          <cell r="E364">
            <v>3</v>
          </cell>
          <cell r="I364" t="str">
            <v>Teachers come more often</v>
          </cell>
          <cell r="K364" t="str">
            <v>Mestri sira mai eskola hela deit</v>
          </cell>
        </row>
        <row r="365">
          <cell r="A365" t="str">
            <v>H9.22.d</v>
          </cell>
          <cell r="B365" t="str">
            <v>Response</v>
          </cell>
          <cell r="D365" t="str">
            <v>Category option</v>
          </cell>
          <cell r="E365">
            <v>4</v>
          </cell>
          <cell r="I365" t="str">
            <v>More teachers / classes are smaller</v>
          </cell>
          <cell r="K365" t="str">
            <v>Mestri barak / sala estudante ladun barak ida</v>
          </cell>
        </row>
        <row r="366">
          <cell r="A366" t="str">
            <v>H9.22.e</v>
          </cell>
          <cell r="B366" t="str">
            <v>Response</v>
          </cell>
          <cell r="D366" t="str">
            <v>Category option</v>
          </cell>
          <cell r="E366">
            <v>5</v>
          </cell>
          <cell r="I366" t="str">
            <v>More desks / books / equipment</v>
          </cell>
          <cell r="K366" t="str">
            <v>Mesa eskola / livrus / ekipamentu</v>
          </cell>
        </row>
        <row r="367">
          <cell r="A367" t="str">
            <v>H9.22.f</v>
          </cell>
          <cell r="B367" t="str">
            <v>Response</v>
          </cell>
          <cell r="D367" t="str">
            <v>Category option</v>
          </cell>
          <cell r="E367">
            <v>6</v>
          </cell>
          <cell r="I367" t="str">
            <v>More facilities (kitchen / toilets / sports field)</v>
          </cell>
          <cell r="K367" t="str">
            <v>Fasilidade barak liu (dapur / haris fatin / fasiliadade desportu)</v>
          </cell>
        </row>
        <row r="369">
          <cell r="A369" t="str">
            <v>MJ1.04.a</v>
          </cell>
          <cell r="B369" t="str">
            <v>Response</v>
          </cell>
          <cell r="D369" t="str">
            <v>Category option</v>
          </cell>
          <cell r="E369">
            <v>1</v>
          </cell>
          <cell r="I369" t="str">
            <v>Often</v>
          </cell>
          <cell r="K369" t="str">
            <v>Dala barak</v>
          </cell>
        </row>
        <row r="370">
          <cell r="A370" t="str">
            <v>MJ1.04.b</v>
          </cell>
          <cell r="B370" t="str">
            <v>Response</v>
          </cell>
          <cell r="D370" t="str">
            <v>Category option</v>
          </cell>
          <cell r="E370">
            <v>2</v>
          </cell>
          <cell r="I370" t="str">
            <v>Just a few times</v>
          </cell>
          <cell r="K370" t="str">
            <v>Dala ruma deit</v>
          </cell>
        </row>
        <row r="371">
          <cell r="A371" t="str">
            <v>MJ1.04.c</v>
          </cell>
          <cell r="B371" t="str">
            <v>Response</v>
          </cell>
          <cell r="D371" t="str">
            <v>Category option</v>
          </cell>
          <cell r="E371">
            <v>4</v>
          </cell>
          <cell r="I371" t="str">
            <v>Does not exist</v>
          </cell>
          <cell r="K371" t="str">
            <v>La iha</v>
          </cell>
        </row>
      </sheetData>
      <sheetData sheetId="4">
        <row r="1">
          <cell r="A1" t="str">
            <v>Unique ID</v>
          </cell>
          <cell r="C1" t="str">
            <v>Question or Response</v>
          </cell>
          <cell r="D1" t="str">
            <v>Question Completion Method</v>
          </cell>
          <cell r="E1" t="str">
            <v>Response Display Format</v>
          </cell>
          <cell r="F1" t="str">
            <v>Data Format</v>
          </cell>
          <cell r="G1" t="str">
            <v>Lower Bound</v>
          </cell>
          <cell r="H1" t="str">
            <v>Upper Bound</v>
          </cell>
          <cell r="I1" t="str">
            <v>Display Text</v>
          </cell>
          <cell r="K1" t="str">
            <v>Tetun</v>
          </cell>
        </row>
        <row r="2">
          <cell r="A2" t="str">
            <v>HB1.01</v>
          </cell>
          <cell r="C2" t="str">
            <v>Question</v>
          </cell>
          <cell r="D2" t="str">
            <v>Read question</v>
          </cell>
          <cell r="E2" t="str">
            <v>Category - choose one</v>
          </cell>
          <cell r="F2" t="str">
            <v>Code</v>
          </cell>
          <cell r="G2" t="str">
            <v>-</v>
          </cell>
          <cell r="H2" t="str">
            <v>-</v>
          </cell>
          <cell r="I2" t="str">
            <v>Do you agree to participate in this interview?</v>
          </cell>
          <cell r="K2" t="str">
            <v>Ita bot aseita atu partisipa iha intrevista ida ne?</v>
          </cell>
        </row>
        <row r="3">
          <cell r="A3" t="str">
            <v>HB2.10</v>
          </cell>
          <cell r="C3" t="str">
            <v>Question</v>
          </cell>
          <cell r="D3" t="str">
            <v>Read question</v>
          </cell>
          <cell r="E3" t="str">
            <v>Text response</v>
          </cell>
          <cell r="F3" t="str">
            <v>Text</v>
          </cell>
          <cell r="G3" t="str">
            <v>-</v>
          </cell>
          <cell r="H3" t="str">
            <v>-</v>
          </cell>
          <cell r="I3" t="str">
            <v>Name</v>
          </cell>
          <cell r="K3" t="str">
            <v>Naran</v>
          </cell>
        </row>
        <row r="4">
          <cell r="A4" t="str">
            <v>HB2.24</v>
          </cell>
          <cell r="C4" t="str">
            <v>Question</v>
          </cell>
          <cell r="D4" t="str">
            <v>Enumerator completes</v>
          </cell>
          <cell r="E4" t="str">
            <v>Category - choose one</v>
          </cell>
          <cell r="F4" t="str">
            <v>Code</v>
          </cell>
          <cell r="G4" t="str">
            <v>-</v>
          </cell>
          <cell r="H4" t="str">
            <v>-</v>
          </cell>
          <cell r="I4" t="str">
            <v>ENUMERATOR CHECK: {Name} is {age}. Does this seem accurate?</v>
          </cell>
          <cell r="K4" t="str">
            <v>INTERVISTADOR KONFIRMA: Nia {naran} tinan {tinan}. Hatudu loos ka lae?</v>
          </cell>
        </row>
        <row r="5">
          <cell r="A5" t="str">
            <v>HB2.34</v>
          </cell>
          <cell r="C5" t="str">
            <v>Question</v>
          </cell>
          <cell r="D5" t="str">
            <v>Enumerator completes</v>
          </cell>
          <cell r="E5" t="str">
            <v>Category - choose one</v>
          </cell>
          <cell r="F5" t="str">
            <v>Code</v>
          </cell>
          <cell r="G5" t="str">
            <v>-</v>
          </cell>
          <cell r="H5" t="str">
            <v>-</v>
          </cell>
          <cell r="I5" t="str">
            <v>ENUMERATOR CHECK: {Name} is {age}. Does this seem accurate?</v>
          </cell>
          <cell r="K5" t="str">
            <v>INTERVISTADOR KONFIRMA: Nia {naran} tinan {tinan}. Hatudu loos ka lae?</v>
          </cell>
        </row>
        <row r="6">
          <cell r="A6" t="str">
            <v>HB2.51</v>
          </cell>
          <cell r="C6" t="str">
            <v>Question</v>
          </cell>
          <cell r="D6" t="str">
            <v>Read question</v>
          </cell>
          <cell r="E6" t="str">
            <v>Category - choose one</v>
          </cell>
          <cell r="F6" t="str">
            <v>Code</v>
          </cell>
          <cell r="G6" t="str">
            <v>-</v>
          </cell>
          <cell r="H6" t="str">
            <v>-</v>
          </cell>
          <cell r="I6" t="str">
            <v>Do you know how old {name} was when the Indonesians came in 1975?</v>
          </cell>
          <cell r="K6" t="str">
            <v>Ita hatene nia {naran} tinan iha momentu Indonezia tama ba 1975?</v>
          </cell>
        </row>
        <row r="7">
          <cell r="A7" t="str">
            <v>HB2.52</v>
          </cell>
          <cell r="C7" t="str">
            <v>Question</v>
          </cell>
          <cell r="D7" t="str">
            <v>Read question</v>
          </cell>
          <cell r="E7" t="str">
            <v>Numeric response</v>
          </cell>
          <cell r="F7" t="str">
            <v>XXX</v>
          </cell>
          <cell r="G7">
            <v>0</v>
          </cell>
          <cell r="H7">
            <v>60</v>
          </cell>
          <cell r="I7" t="str">
            <v>How old was {name} when the Indonesians came in 1975?</v>
          </cell>
          <cell r="K7" t="str">
            <v>Iha momentu Indonezia tama ba 1975, nia {naran} tinan hira?</v>
          </cell>
        </row>
        <row r="8">
          <cell r="A8" t="str">
            <v>HB2.63</v>
          </cell>
          <cell r="C8" t="str">
            <v>Question</v>
          </cell>
          <cell r="D8" t="str">
            <v>Read question</v>
          </cell>
          <cell r="E8" t="str">
            <v>Category - choose one</v>
          </cell>
          <cell r="F8" t="str">
            <v>Code</v>
          </cell>
          <cell r="G8" t="str">
            <v>-</v>
          </cell>
          <cell r="H8" t="str">
            <v>-</v>
          </cell>
          <cell r="I8" t="str">
            <v>Do you know how old {name} was at the 1999 referendum?</v>
          </cell>
          <cell r="K8" t="str">
            <v>Ita hatene nia {naran} tinan iha momentu referendum ba 1999?</v>
          </cell>
        </row>
        <row r="9">
          <cell r="A9" t="str">
            <v>HB2.64</v>
          </cell>
          <cell r="C9" t="str">
            <v>Question</v>
          </cell>
          <cell r="D9" t="str">
            <v>Read question</v>
          </cell>
          <cell r="E9" t="str">
            <v>Numeric response</v>
          </cell>
          <cell r="F9" t="str">
            <v>XXX</v>
          </cell>
          <cell r="G9">
            <v>0</v>
          </cell>
          <cell r="H9">
            <v>60</v>
          </cell>
          <cell r="I9" t="str">
            <v>How old was {name} at the 1999 referendum?</v>
          </cell>
          <cell r="K9" t="str">
            <v>Iha momentu referendum ba 1999, nia {naran} tinan hira?</v>
          </cell>
        </row>
        <row r="10">
          <cell r="A10" t="str">
            <v>HB2.65</v>
          </cell>
          <cell r="C10" t="str">
            <v>Question</v>
          </cell>
          <cell r="D10" t="str">
            <v>Read question</v>
          </cell>
          <cell r="E10" t="str">
            <v>Category - choose one</v>
          </cell>
          <cell r="F10" t="str">
            <v>Code</v>
          </cell>
          <cell r="G10" t="str">
            <v>-</v>
          </cell>
          <cell r="H10" t="str">
            <v>-</v>
          </cell>
          <cell r="I10" t="str">
            <v>Was {name} born before or after the Santa Cruz massacre in 1991?</v>
          </cell>
          <cell r="K10" t="str">
            <v>{Naran} moris antes ka depois masakre Santa Cruize (1991)?</v>
          </cell>
        </row>
        <row r="11">
          <cell r="A11" t="str">
            <v>MJ3.01</v>
          </cell>
          <cell r="C11" t="str">
            <v>Question</v>
          </cell>
          <cell r="D11" t="str">
            <v>Read question</v>
          </cell>
          <cell r="E11" t="str">
            <v>Category - choose one</v>
          </cell>
          <cell r="F11" t="str">
            <v>Code</v>
          </cell>
          <cell r="G11" t="str">
            <v>-</v>
          </cell>
          <cell r="H11" t="str">
            <v>-</v>
          </cell>
          <cell r="I11" t="str">
            <v>Have you ever been enrolled in school?</v>
          </cell>
          <cell r="K11" t="str">
            <v>Ita bot pernah ba eskola?</v>
          </cell>
        </row>
        <row r="12">
          <cell r="A12" t="str">
            <v>MJ3.02</v>
          </cell>
          <cell r="C12" t="str">
            <v>Question</v>
          </cell>
          <cell r="D12" t="str">
            <v>Read question</v>
          </cell>
          <cell r="E12" t="str">
            <v>Category - choose one</v>
          </cell>
          <cell r="F12" t="str">
            <v>Code</v>
          </cell>
          <cell r="G12" t="str">
            <v>-</v>
          </cell>
          <cell r="H12" t="str">
            <v>-</v>
          </cell>
          <cell r="I12" t="str">
            <v>What is the highest level of education you have completed?</v>
          </cell>
          <cell r="K12" t="str">
            <v>Nivel edukasaun ikus nebe ita bot hasai mak saida?</v>
          </cell>
        </row>
        <row r="13">
          <cell r="A13" t="str">
            <v>HC1.03</v>
          </cell>
          <cell r="C13" t="str">
            <v>Question</v>
          </cell>
          <cell r="D13" t="str">
            <v>Read question</v>
          </cell>
          <cell r="E13" t="str">
            <v>Numeric response</v>
          </cell>
          <cell r="F13" t="str">
            <v>X</v>
          </cell>
          <cell r="G13">
            <v>1</v>
          </cell>
          <cell r="H13">
            <v>6</v>
          </cell>
          <cell r="I13" t="str">
            <v>What is the highest class you have completed at primary school?</v>
          </cell>
          <cell r="K13" t="str">
            <v>Klasse eskola primária ikus nebe ita bot hasai mak saida?</v>
          </cell>
        </row>
        <row r="14">
          <cell r="A14" t="str">
            <v>HC1.04</v>
          </cell>
          <cell r="C14" t="str">
            <v>Question</v>
          </cell>
          <cell r="D14" t="str">
            <v>Read question</v>
          </cell>
          <cell r="E14" t="str">
            <v>Numeric response</v>
          </cell>
          <cell r="F14" t="str">
            <v>X</v>
          </cell>
          <cell r="G14">
            <v>1</v>
          </cell>
          <cell r="H14">
            <v>3</v>
          </cell>
          <cell r="I14" t="str">
            <v>What is the highest class you have completed at junior high school?</v>
          </cell>
          <cell r="K14" t="str">
            <v>Klasse eskola pre-sekundária ikus nebe ita bot hasai mak saida?</v>
          </cell>
        </row>
        <row r="15">
          <cell r="A15" t="str">
            <v>HC1.05</v>
          </cell>
          <cell r="C15" t="str">
            <v>Question</v>
          </cell>
          <cell r="D15" t="str">
            <v>Read question</v>
          </cell>
          <cell r="E15" t="str">
            <v>Numeric response</v>
          </cell>
          <cell r="F15" t="str">
            <v>X</v>
          </cell>
          <cell r="G15">
            <v>1</v>
          </cell>
          <cell r="H15">
            <v>3</v>
          </cell>
          <cell r="I15" t="str">
            <v>What is the highest class you have completed at senior high school?</v>
          </cell>
          <cell r="K15" t="str">
            <v>Klasse eskola sekundário ikus nebe ita bot hasai mak saida?</v>
          </cell>
        </row>
        <row r="16">
          <cell r="A16" t="str">
            <v>MJ3.03</v>
          </cell>
          <cell r="C16" t="str">
            <v>Question</v>
          </cell>
          <cell r="D16" t="str">
            <v>Read question</v>
          </cell>
          <cell r="E16" t="str">
            <v>Category - choose all</v>
          </cell>
          <cell r="F16" t="str">
            <v>Code</v>
          </cell>
          <cell r="G16" t="str">
            <v>-</v>
          </cell>
          <cell r="H16" t="str">
            <v>-</v>
          </cell>
          <cell r="I16" t="str">
            <v>Have you completed any courses at an academy or institute?</v>
          </cell>
          <cell r="K16" t="str">
            <v>Ita bot kompleta ona kursu iha akademia ou institutu balun?</v>
          </cell>
        </row>
        <row r="17">
          <cell r="A17" t="str">
            <v>MJ3.03x</v>
          </cell>
          <cell r="C17" t="str">
            <v>Question</v>
          </cell>
          <cell r="D17" t="str">
            <v>Read question</v>
          </cell>
          <cell r="E17" t="str">
            <v>Text response</v>
          </cell>
          <cell r="F17" t="str">
            <v>Text</v>
          </cell>
          <cell r="G17" t="str">
            <v>-</v>
          </cell>
          <cell r="H17" t="str">
            <v>-</v>
          </cell>
          <cell r="I17" t="str">
            <v>[Specify other course]</v>
          </cell>
          <cell r="K17" t="str">
            <v>[Spesifika kursu seluk]</v>
          </cell>
        </row>
        <row r="18">
          <cell r="A18" t="str">
            <v>MC9.01</v>
          </cell>
          <cell r="C18" t="str">
            <v>Question</v>
          </cell>
          <cell r="D18" t="str">
            <v>Read question</v>
          </cell>
          <cell r="E18" t="str">
            <v>Category - choose one</v>
          </cell>
          <cell r="F18" t="str">
            <v>Code</v>
          </cell>
          <cell r="G18" t="str">
            <v>-</v>
          </cell>
          <cell r="H18" t="str">
            <v>-</v>
          </cell>
          <cell r="I18" t="str">
            <v>Does any member of this household have a bank account?</v>
          </cell>
          <cell r="K18" t="str">
            <v>Iha ema balun iha ita nian uma-kain laran nebe mak iha kontaria banku?</v>
          </cell>
        </row>
        <row r="19">
          <cell r="A19" t="str">
            <v>HC2.16x</v>
          </cell>
          <cell r="C19" t="str">
            <v>Question</v>
          </cell>
          <cell r="D19" t="str">
            <v>Read question</v>
          </cell>
          <cell r="E19" t="str">
            <v>Category - choose one</v>
          </cell>
          <cell r="F19" t="str">
            <v>Code</v>
          </cell>
          <cell r="G19" t="str">
            <v>-</v>
          </cell>
          <cell r="H19" t="str">
            <v>-</v>
          </cell>
          <cell r="I19" t="str">
            <v>[Specify time period]</v>
          </cell>
          <cell r="K19" t="str">
            <v>[Spesifika tempu]</v>
          </cell>
        </row>
        <row r="20">
          <cell r="A20" t="str">
            <v>MC4.02</v>
          </cell>
          <cell r="C20" t="str">
            <v>Question</v>
          </cell>
          <cell r="D20" t="str">
            <v>Enumerator completes</v>
          </cell>
          <cell r="E20" t="str">
            <v>Numeric response</v>
          </cell>
          <cell r="F20" t="str">
            <v>XXXX</v>
          </cell>
          <cell r="G20" t="str">
            <v>-</v>
          </cell>
          <cell r="H20" t="str">
            <v>-</v>
          </cell>
          <cell r="I20" t="str">
            <v>Enter length 1 of land area in metres</v>
          </cell>
          <cell r="K20" t="str">
            <v>Hakerek rai nia naruk 1 iha metru</v>
          </cell>
        </row>
        <row r="21">
          <cell r="A21" t="str">
            <v>MC4.03</v>
          </cell>
          <cell r="C21" t="str">
            <v>Question</v>
          </cell>
          <cell r="D21" t="str">
            <v>Enumerator completes</v>
          </cell>
          <cell r="E21" t="str">
            <v>Numeric response</v>
          </cell>
          <cell r="F21" t="str">
            <v>XXXX</v>
          </cell>
          <cell r="G21" t="str">
            <v>-</v>
          </cell>
          <cell r="H21" t="str">
            <v>-</v>
          </cell>
          <cell r="I21" t="str">
            <v>Enter length 2 of land area in metres</v>
          </cell>
          <cell r="K21" t="str">
            <v>Hakerek rai nia naruk 1 iha metru</v>
          </cell>
        </row>
        <row r="22">
          <cell r="A22" t="str">
            <v>MC4.04</v>
          </cell>
          <cell r="C22" t="str">
            <v>Question</v>
          </cell>
          <cell r="D22" t="str">
            <v>Enumerator completes</v>
          </cell>
          <cell r="E22" t="str">
            <v>Numeric response</v>
          </cell>
          <cell r="F22" t="str">
            <v>XXXXX</v>
          </cell>
          <cell r="G22" t="str">
            <v>-</v>
          </cell>
          <cell r="H22" t="str">
            <v>-</v>
          </cell>
          <cell r="I22" t="str">
            <v>Enter area of land in square metres</v>
          </cell>
          <cell r="K22" t="str">
            <v>Hakerek rai nia luan iha metru kuadradu</v>
          </cell>
        </row>
        <row r="23">
          <cell r="A23" t="str">
            <v>MC4.05</v>
          </cell>
          <cell r="C23" t="str">
            <v>Question</v>
          </cell>
          <cell r="D23" t="str">
            <v>Enumerator completes</v>
          </cell>
          <cell r="E23" t="str">
            <v>Numeric response</v>
          </cell>
          <cell r="F23" t="str">
            <v>XXXX</v>
          </cell>
          <cell r="G23" t="str">
            <v>-</v>
          </cell>
          <cell r="H23" t="str">
            <v>-</v>
          </cell>
          <cell r="I23" t="str">
            <v>Enter area of land in hectares</v>
          </cell>
          <cell r="K23" t="str">
            <v>Hakerek rai nia luan iha hektar</v>
          </cell>
        </row>
        <row r="24">
          <cell r="A24" t="str">
            <v>MC5.21</v>
          </cell>
          <cell r="C24" t="str">
            <v>Question</v>
          </cell>
          <cell r="D24" t="str">
            <v>Read question</v>
          </cell>
          <cell r="E24" t="str">
            <v>Category - choose one</v>
          </cell>
          <cell r="F24" t="str">
            <v>Code</v>
          </cell>
          <cell r="G24" t="str">
            <v>-</v>
          </cell>
          <cell r="H24" t="str">
            <v>-</v>
          </cell>
          <cell r="I24" t="str">
            <v>Who can use this water source?</v>
          </cell>
          <cell r="K24" t="str">
            <v>Se'e deit mak bele uza be'e matan ne'e?</v>
          </cell>
        </row>
        <row r="25">
          <cell r="A25" t="str">
            <v>MC5.21x</v>
          </cell>
          <cell r="C25" t="str">
            <v>Question</v>
          </cell>
          <cell r="D25" t="str">
            <v>Enumerator completes</v>
          </cell>
          <cell r="E25" t="str">
            <v>Text response</v>
          </cell>
          <cell r="F25" t="str">
            <v>Text</v>
          </cell>
          <cell r="G25" t="str">
            <v>-</v>
          </cell>
          <cell r="H25" t="str">
            <v>-</v>
          </cell>
          <cell r="I25" t="str">
            <v>[Specify who can use the water source]</v>
          </cell>
          <cell r="K25" t="str">
            <v>[Spesifika se mak bele uza be'e matan ne'e]</v>
          </cell>
        </row>
        <row r="26">
          <cell r="A26" t="str">
            <v>MD2.01</v>
          </cell>
          <cell r="C26" t="str">
            <v>Question</v>
          </cell>
          <cell r="D26" t="str">
            <v>Read question</v>
          </cell>
          <cell r="E26" t="str">
            <v>Category - choose one</v>
          </cell>
          <cell r="F26" t="str">
            <v>Code</v>
          </cell>
          <cell r="I26" t="str">
            <v>When was the last time you went to the sub-district capital?</v>
          </cell>
          <cell r="K26" t="str">
            <v>Horbain hira mak tempu ikus liu ita ba kapital sub-distritu nian?</v>
          </cell>
        </row>
        <row r="27">
          <cell r="A27" t="str">
            <v>MD3.01</v>
          </cell>
          <cell r="C27" t="str">
            <v>Question</v>
          </cell>
          <cell r="D27" t="str">
            <v>Read question</v>
          </cell>
          <cell r="E27" t="str">
            <v>Category - choose one</v>
          </cell>
          <cell r="F27" t="str">
            <v>Code</v>
          </cell>
          <cell r="I27" t="str">
            <v>When was the last time you went to the district capital?</v>
          </cell>
          <cell r="K27" t="str">
            <v>Horbain hira mak tempu ikus liu ita ba kapital distritu nian?</v>
          </cell>
        </row>
        <row r="28">
          <cell r="A28" t="str">
            <v>MD4.01</v>
          </cell>
          <cell r="C28" t="str">
            <v>Question</v>
          </cell>
          <cell r="D28" t="str">
            <v>Read question</v>
          </cell>
          <cell r="E28" t="str">
            <v>Category - choose one</v>
          </cell>
          <cell r="F28" t="str">
            <v>Code</v>
          </cell>
          <cell r="I28" t="str">
            <v>When was the last time you went to Dili?</v>
          </cell>
          <cell r="K28" t="str">
            <v>Horbain hira mak tempu ikus liu ita ba Dili?</v>
          </cell>
        </row>
        <row r="29">
          <cell r="A29" t="str">
            <v>MC10.42</v>
          </cell>
          <cell r="C29" t="str">
            <v>Question</v>
          </cell>
          <cell r="D29" t="str">
            <v>Read question</v>
          </cell>
          <cell r="E29" t="str">
            <v>Category - choose one</v>
          </cell>
          <cell r="F29" t="str">
            <v>Code</v>
          </cell>
          <cell r="I29" t="str">
            <v>When was the last time you went in to Dili?</v>
          </cell>
          <cell r="K29" t="str">
            <v>Horbain hira mak tempu ikus liu ita ba Dili sentral?</v>
          </cell>
        </row>
        <row r="30">
          <cell r="A30" t="str">
            <v>MD2.02</v>
          </cell>
          <cell r="C30" t="str">
            <v>Question</v>
          </cell>
          <cell r="D30" t="str">
            <v>Enumerator completes</v>
          </cell>
          <cell r="E30" t="str">
            <v>Numeric response</v>
          </cell>
          <cell r="F30" t="str">
            <v>Date: year + month + day</v>
          </cell>
          <cell r="I30" t="str">
            <v>[Select date]</v>
          </cell>
          <cell r="K30" t="str">
            <v>[Hili data]</v>
          </cell>
        </row>
        <row r="31">
          <cell r="A31" t="str">
            <v>MD3.02</v>
          </cell>
          <cell r="C31" t="str">
            <v>Question</v>
          </cell>
          <cell r="D31" t="str">
            <v>Enumerator completes</v>
          </cell>
          <cell r="E31" t="str">
            <v>Numeric response</v>
          </cell>
          <cell r="F31" t="str">
            <v>Date: year + month + day</v>
          </cell>
          <cell r="I31" t="str">
            <v>[Select date]</v>
          </cell>
          <cell r="K31" t="str">
            <v>[Hili data]</v>
          </cell>
        </row>
        <row r="32">
          <cell r="A32" t="str">
            <v>MD4.02</v>
          </cell>
          <cell r="C32" t="str">
            <v>Question</v>
          </cell>
          <cell r="D32" t="str">
            <v>Enumerator completes</v>
          </cell>
          <cell r="E32" t="str">
            <v>Numeric response</v>
          </cell>
          <cell r="F32" t="str">
            <v>Date: year + month + day</v>
          </cell>
          <cell r="I32" t="str">
            <v>[Select date]</v>
          </cell>
          <cell r="K32" t="str">
            <v>[Hili data]</v>
          </cell>
        </row>
        <row r="33">
          <cell r="A33" t="str">
            <v>MC10.43</v>
          </cell>
          <cell r="C33" t="str">
            <v>Question</v>
          </cell>
          <cell r="D33" t="str">
            <v>Enumerator completes</v>
          </cell>
          <cell r="E33" t="str">
            <v>Numeric response</v>
          </cell>
          <cell r="F33" t="str">
            <v>Date: year + month + day</v>
          </cell>
          <cell r="I33" t="str">
            <v>[Select date]</v>
          </cell>
          <cell r="K33" t="str">
            <v>[Hili data]</v>
          </cell>
        </row>
        <row r="34">
          <cell r="A34" t="str">
            <v>MD2.03</v>
          </cell>
          <cell r="C34" t="str">
            <v>Question</v>
          </cell>
          <cell r="D34" t="str">
            <v>Enumerator completes</v>
          </cell>
          <cell r="E34" t="str">
            <v>Numeric response</v>
          </cell>
          <cell r="F34" t="str">
            <v>Date: year + month</v>
          </cell>
          <cell r="I34" t="str">
            <v>[Select date]</v>
          </cell>
          <cell r="K34" t="str">
            <v>[Hili data]</v>
          </cell>
        </row>
        <row r="35">
          <cell r="A35" t="str">
            <v>MD3.03</v>
          </cell>
          <cell r="C35" t="str">
            <v>Question</v>
          </cell>
          <cell r="D35" t="str">
            <v>Enumerator completes</v>
          </cell>
          <cell r="E35" t="str">
            <v>Numeric response</v>
          </cell>
          <cell r="F35" t="str">
            <v>Date: year + month</v>
          </cell>
          <cell r="I35" t="str">
            <v>[Select date]</v>
          </cell>
          <cell r="K35" t="str">
            <v>[Hili data]</v>
          </cell>
        </row>
        <row r="36">
          <cell r="A36" t="str">
            <v>MD4.03</v>
          </cell>
          <cell r="C36" t="str">
            <v>Question</v>
          </cell>
          <cell r="D36" t="str">
            <v>Enumerator completes</v>
          </cell>
          <cell r="E36" t="str">
            <v>Numeric response</v>
          </cell>
          <cell r="F36" t="str">
            <v>Date: year + month</v>
          </cell>
          <cell r="I36" t="str">
            <v>[Select date]</v>
          </cell>
        </row>
        <row r="37">
          <cell r="A37" t="str">
            <v>MC10.44</v>
          </cell>
          <cell r="C37" t="str">
            <v>Question</v>
          </cell>
          <cell r="D37" t="str">
            <v>Enumerator completes</v>
          </cell>
          <cell r="E37" t="str">
            <v>Numeric response</v>
          </cell>
          <cell r="F37" t="str">
            <v>Date: year + month</v>
          </cell>
          <cell r="I37" t="str">
            <v>[Select date]</v>
          </cell>
        </row>
        <row r="38">
          <cell r="A38" t="str">
            <v>MD2.04</v>
          </cell>
          <cell r="C38" t="str">
            <v>Question</v>
          </cell>
          <cell r="D38" t="str">
            <v>Enumerator completes</v>
          </cell>
          <cell r="E38" t="str">
            <v>Numeric response</v>
          </cell>
          <cell r="F38" t="str">
            <v>XX</v>
          </cell>
          <cell r="I38" t="str">
            <v>[How many days ago?]</v>
          </cell>
          <cell r="K38" t="str">
            <v>[Loron liu ba hira?]</v>
          </cell>
        </row>
        <row r="39">
          <cell r="A39" t="str">
            <v>MD3.04</v>
          </cell>
          <cell r="C39" t="str">
            <v>Question</v>
          </cell>
          <cell r="D39" t="str">
            <v>Enumerator completes</v>
          </cell>
          <cell r="E39" t="str">
            <v>Numeric response</v>
          </cell>
          <cell r="F39" t="str">
            <v>XX</v>
          </cell>
          <cell r="I39" t="str">
            <v>[How many days ago?]</v>
          </cell>
          <cell r="K39" t="str">
            <v>[Loron liu ba hira?]</v>
          </cell>
        </row>
        <row r="40">
          <cell r="A40" t="str">
            <v>MD4.04</v>
          </cell>
          <cell r="C40" t="str">
            <v>Question</v>
          </cell>
          <cell r="D40" t="str">
            <v>Enumerator completes</v>
          </cell>
          <cell r="E40" t="str">
            <v>Numeric response</v>
          </cell>
          <cell r="F40" t="str">
            <v>XX</v>
          </cell>
          <cell r="I40" t="str">
            <v>[How many days ago?]</v>
          </cell>
          <cell r="K40" t="str">
            <v>[Loron liu ba hira?]</v>
          </cell>
        </row>
        <row r="41">
          <cell r="A41" t="str">
            <v>MC10.45</v>
          </cell>
          <cell r="C41" t="str">
            <v>Question</v>
          </cell>
          <cell r="D41" t="str">
            <v>Enumerator completes</v>
          </cell>
          <cell r="E41" t="str">
            <v>Numeric response</v>
          </cell>
          <cell r="F41" t="str">
            <v>XX</v>
          </cell>
          <cell r="I41" t="str">
            <v>[How many days ago?]</v>
          </cell>
          <cell r="K41" t="str">
            <v>[Loron liu ba hira?]</v>
          </cell>
        </row>
        <row r="42">
          <cell r="A42" t="str">
            <v>MD2.05</v>
          </cell>
          <cell r="C42" t="str">
            <v>Question</v>
          </cell>
          <cell r="D42" t="str">
            <v>Enumerator completes</v>
          </cell>
          <cell r="E42" t="str">
            <v>Numeric response</v>
          </cell>
          <cell r="F42" t="str">
            <v>XX</v>
          </cell>
          <cell r="I42" t="str">
            <v>[How many weeks ago?]</v>
          </cell>
          <cell r="K42" t="str">
            <v>[Semana liu ba hira?]</v>
          </cell>
        </row>
        <row r="43">
          <cell r="A43" t="str">
            <v>MD3.05</v>
          </cell>
          <cell r="C43" t="str">
            <v>Question</v>
          </cell>
          <cell r="D43" t="str">
            <v>Enumerator completes</v>
          </cell>
          <cell r="E43" t="str">
            <v>Numeric response</v>
          </cell>
          <cell r="F43" t="str">
            <v>XX</v>
          </cell>
          <cell r="I43" t="str">
            <v>[How many weeks ago?]</v>
          </cell>
          <cell r="K43" t="str">
            <v>[Semana liu ba hira?]</v>
          </cell>
        </row>
        <row r="44">
          <cell r="A44" t="str">
            <v>MD4.05</v>
          </cell>
          <cell r="C44" t="str">
            <v>Question</v>
          </cell>
          <cell r="D44" t="str">
            <v>Enumerator completes</v>
          </cell>
          <cell r="E44" t="str">
            <v>Numeric response</v>
          </cell>
          <cell r="F44" t="str">
            <v>XX</v>
          </cell>
          <cell r="I44" t="str">
            <v>[How many weeks ago?]</v>
          </cell>
          <cell r="K44" t="str">
            <v>[Semana liu ba hira?]</v>
          </cell>
        </row>
        <row r="45">
          <cell r="A45" t="str">
            <v>MC10.46</v>
          </cell>
          <cell r="C45" t="str">
            <v>Question</v>
          </cell>
          <cell r="D45" t="str">
            <v>Enumerator completes</v>
          </cell>
          <cell r="E45" t="str">
            <v>Numeric response</v>
          </cell>
          <cell r="F45" t="str">
            <v>XX</v>
          </cell>
          <cell r="I45" t="str">
            <v>[How many weeks ago?]</v>
          </cell>
          <cell r="K45" t="str">
            <v>[Semana liu ba hira?]</v>
          </cell>
        </row>
        <row r="46">
          <cell r="A46" t="str">
            <v>MD2.06</v>
          </cell>
          <cell r="C46" t="str">
            <v>Question</v>
          </cell>
          <cell r="D46" t="str">
            <v>Enumerator completes</v>
          </cell>
          <cell r="E46" t="str">
            <v>Numeric response</v>
          </cell>
          <cell r="F46" t="str">
            <v>XX</v>
          </cell>
          <cell r="I46" t="str">
            <v>[How many months ago?]</v>
          </cell>
          <cell r="K46" t="str">
            <v>[Fulan liu ba hira?]</v>
          </cell>
        </row>
        <row r="47">
          <cell r="A47" t="str">
            <v>MD3.06</v>
          </cell>
          <cell r="C47" t="str">
            <v>Question</v>
          </cell>
          <cell r="D47" t="str">
            <v>Enumerator completes</v>
          </cell>
          <cell r="E47" t="str">
            <v>Numeric response</v>
          </cell>
          <cell r="F47" t="str">
            <v>XX</v>
          </cell>
          <cell r="I47" t="str">
            <v>[How many months ago?]</v>
          </cell>
          <cell r="K47" t="str">
            <v>[Fulan liu ba hira?]</v>
          </cell>
        </row>
        <row r="48">
          <cell r="A48" t="str">
            <v>MD4.06</v>
          </cell>
          <cell r="C48" t="str">
            <v>Question</v>
          </cell>
          <cell r="D48" t="str">
            <v>Enumerator completes</v>
          </cell>
          <cell r="E48" t="str">
            <v>Numeric response</v>
          </cell>
          <cell r="F48" t="str">
            <v>XX</v>
          </cell>
          <cell r="I48" t="str">
            <v>[How many months ago?]</v>
          </cell>
          <cell r="K48" t="str">
            <v>[Fulan liu ba hira?]</v>
          </cell>
        </row>
        <row r="49">
          <cell r="A49" t="str">
            <v>MC10.46</v>
          </cell>
          <cell r="C49" t="str">
            <v>Question</v>
          </cell>
          <cell r="D49" t="str">
            <v>Enumerator completes</v>
          </cell>
          <cell r="E49" t="str">
            <v>Numeric response</v>
          </cell>
          <cell r="F49" t="str">
            <v>XX</v>
          </cell>
          <cell r="I49" t="str">
            <v>[How many months ago?]</v>
          </cell>
          <cell r="K49" t="str">
            <v>[Fulan liu ba hira?]</v>
          </cell>
        </row>
        <row r="50">
          <cell r="A50" t="str">
            <v>MD2.07</v>
          </cell>
          <cell r="C50" t="str">
            <v>Question</v>
          </cell>
          <cell r="D50" t="str">
            <v>Enumerator completes</v>
          </cell>
          <cell r="E50" t="str">
            <v>Numeric response</v>
          </cell>
          <cell r="F50" t="str">
            <v>XX</v>
          </cell>
          <cell r="I50" t="str">
            <v>[How many years ago?]</v>
          </cell>
          <cell r="K50" t="str">
            <v>[Tinan liu ba hira?]</v>
          </cell>
        </row>
        <row r="51">
          <cell r="A51" t="str">
            <v>MD3.07</v>
          </cell>
          <cell r="C51" t="str">
            <v>Question</v>
          </cell>
          <cell r="D51" t="str">
            <v>Enumerator completes</v>
          </cell>
          <cell r="E51" t="str">
            <v>Numeric response</v>
          </cell>
          <cell r="F51" t="str">
            <v>XX</v>
          </cell>
          <cell r="I51" t="str">
            <v>[How many years ago?]</v>
          </cell>
          <cell r="K51" t="str">
            <v>[Tinan liu ba hira?]</v>
          </cell>
        </row>
        <row r="52">
          <cell r="A52" t="str">
            <v>MD4.07</v>
          </cell>
          <cell r="C52" t="str">
            <v>Question</v>
          </cell>
          <cell r="D52" t="str">
            <v>Enumerator completes</v>
          </cell>
          <cell r="E52" t="str">
            <v>Numeric response</v>
          </cell>
          <cell r="F52" t="str">
            <v>XX</v>
          </cell>
          <cell r="I52" t="str">
            <v>[How many years ago?]</v>
          </cell>
          <cell r="K52" t="str">
            <v>[Tinan liu ba hira?]</v>
          </cell>
        </row>
        <row r="53">
          <cell r="A53" t="str">
            <v>MC10.46</v>
          </cell>
          <cell r="C53" t="str">
            <v>Question</v>
          </cell>
          <cell r="D53" t="str">
            <v>Enumerator completes</v>
          </cell>
          <cell r="E53" t="str">
            <v>Numeric response</v>
          </cell>
          <cell r="F53" t="str">
            <v>XX</v>
          </cell>
          <cell r="I53" t="str">
            <v>[How many years ago?]</v>
          </cell>
          <cell r="K53" t="str">
            <v>[Tinan liu ba hira?]</v>
          </cell>
        </row>
        <row r="54">
          <cell r="A54" t="str">
            <v>MD2.10</v>
          </cell>
          <cell r="C54" t="str">
            <v>Question</v>
          </cell>
          <cell r="D54" t="str">
            <v>Read question</v>
          </cell>
          <cell r="E54" t="str">
            <v>Numeric response</v>
          </cell>
          <cell r="F54" t="str">
            <v>Time: minutes + hours</v>
          </cell>
          <cell r="I54" t="str">
            <v>This last time you went to the sub-district capital, how long did the journey take, from the time you left your house to the time you arrived there?</v>
          </cell>
          <cell r="K54" t="str">
            <v>Presiza tempu hira ba kapital sub-distritu nian ida ne'e, husik ita nia uma to'o kapital ne'e?</v>
          </cell>
        </row>
        <row r="55">
          <cell r="A55" t="str">
            <v>MD3.10</v>
          </cell>
          <cell r="C55" t="str">
            <v>Question</v>
          </cell>
          <cell r="D55" t="str">
            <v>Read question</v>
          </cell>
          <cell r="E55" t="str">
            <v>Numeric response</v>
          </cell>
          <cell r="F55" t="str">
            <v>Time: minutes + hours</v>
          </cell>
          <cell r="I55" t="str">
            <v>This last time you went to the district capital, how long did the journey take, from the time you left your house to the time you arrived there?</v>
          </cell>
          <cell r="K55" t="str">
            <v>Presiza tempu hira ba kapital distritu nian ida ne'e, husik ita nia uma to'o kapital ne'e?</v>
          </cell>
        </row>
        <row r="56">
          <cell r="A56" t="str">
            <v>MD4.10</v>
          </cell>
          <cell r="C56" t="str">
            <v>Question</v>
          </cell>
          <cell r="D56" t="str">
            <v>Read question</v>
          </cell>
          <cell r="E56" t="str">
            <v>Numeric response</v>
          </cell>
          <cell r="F56" t="str">
            <v>Time: minutes + hours</v>
          </cell>
          <cell r="I56" t="str">
            <v>This last time you went to Dili, how long did the journey take, from the time you left your house to the time you arrived there?</v>
          </cell>
          <cell r="K56" t="str">
            <v>Presiza tempu hira ba Dili, husik ita nia uma to'o Dili?</v>
          </cell>
        </row>
        <row r="57">
          <cell r="A57" t="str">
            <v>MC10.47</v>
          </cell>
          <cell r="C57" t="str">
            <v>Question</v>
          </cell>
          <cell r="D57" t="str">
            <v>Read question</v>
          </cell>
          <cell r="E57" t="str">
            <v>Numeric response</v>
          </cell>
          <cell r="F57" t="str">
            <v>Time: minutes + hours</v>
          </cell>
          <cell r="I57" t="str">
            <v>This last time you went to Dili central, how long did the journey take, from the time you left your house to the time you arrived there?</v>
          </cell>
          <cell r="K57" t="str">
            <v>Presiza tempu hira ba Dili sentral, husik ita nia uma to'o Dili sentral?</v>
          </cell>
        </row>
        <row r="58">
          <cell r="A58" t="str">
            <v>MD2.08</v>
          </cell>
          <cell r="C58" t="str">
            <v>Question</v>
          </cell>
          <cell r="D58" t="str">
            <v>Read question</v>
          </cell>
          <cell r="E58" t="str">
            <v>Category - choose one</v>
          </cell>
          <cell r="F58" t="str">
            <v>Code</v>
          </cell>
          <cell r="I58" t="str">
            <v>This last time you went to the sub-district capital, how did you travel there?</v>
          </cell>
          <cell r="K58" t="str">
            <v>Uza meius saida atu ba kapital sub-distritu nian?</v>
          </cell>
        </row>
        <row r="59">
          <cell r="A59" t="str">
            <v>MD3.08</v>
          </cell>
          <cell r="C59" t="str">
            <v>Question</v>
          </cell>
          <cell r="D59" t="str">
            <v>Read question</v>
          </cell>
          <cell r="E59" t="str">
            <v>Category - choose one</v>
          </cell>
          <cell r="F59" t="str">
            <v>Code</v>
          </cell>
          <cell r="I59" t="str">
            <v>This last time you went to the district capital, how did you travel there?</v>
          </cell>
          <cell r="K59" t="str">
            <v>Uza meius saida atu ba kapital distritu nian?</v>
          </cell>
        </row>
        <row r="60">
          <cell r="A60" t="str">
            <v>MD4.08</v>
          </cell>
          <cell r="C60" t="str">
            <v>Question</v>
          </cell>
          <cell r="D60" t="str">
            <v>Read question</v>
          </cell>
          <cell r="E60" t="str">
            <v>Category - choose one</v>
          </cell>
          <cell r="F60" t="str">
            <v>Code</v>
          </cell>
          <cell r="I60" t="str">
            <v>This last time you went to Dili, how did you travel there?</v>
          </cell>
          <cell r="K60" t="str">
            <v>Uza meius saida atu ba Dili?</v>
          </cell>
        </row>
        <row r="61">
          <cell r="A61" t="str">
            <v>MC10.48</v>
          </cell>
          <cell r="C61" t="str">
            <v>Question</v>
          </cell>
          <cell r="D61" t="str">
            <v>Read question</v>
          </cell>
          <cell r="E61" t="str">
            <v>Category - choose one</v>
          </cell>
          <cell r="F61" t="str">
            <v>Code</v>
          </cell>
          <cell r="I61" t="str">
            <v>This last time you went to Dili central, how did you travel there?</v>
          </cell>
          <cell r="K61" t="str">
            <v>Uza meius saida atu ba Dili sentral nian?</v>
          </cell>
        </row>
        <row r="62">
          <cell r="A62" t="str">
            <v>MD2.08x</v>
          </cell>
          <cell r="C62" t="str">
            <v>Question</v>
          </cell>
          <cell r="D62" t="str">
            <v>Enumerator completes</v>
          </cell>
          <cell r="E62" t="str">
            <v>Text response</v>
          </cell>
          <cell r="F62" t="str">
            <v>Text</v>
          </cell>
          <cell r="G62" t="str">
            <v>-</v>
          </cell>
          <cell r="H62" t="str">
            <v>-</v>
          </cell>
          <cell r="I62" t="str">
            <v>[Specify other mode of transport]</v>
          </cell>
          <cell r="K62" t="str">
            <v>[Spesifika transporte seluk]</v>
          </cell>
        </row>
        <row r="63">
          <cell r="A63" t="str">
            <v>MD3.08x</v>
          </cell>
          <cell r="C63" t="str">
            <v>Question</v>
          </cell>
          <cell r="D63" t="str">
            <v>Enumerator completes</v>
          </cell>
          <cell r="E63" t="str">
            <v>Text response</v>
          </cell>
          <cell r="F63" t="str">
            <v>Text</v>
          </cell>
          <cell r="G63" t="str">
            <v>-</v>
          </cell>
          <cell r="H63" t="str">
            <v>-</v>
          </cell>
          <cell r="I63" t="str">
            <v>[Specify other mode of transport]</v>
          </cell>
          <cell r="K63" t="str">
            <v>[Spesifika transporte seluk]</v>
          </cell>
        </row>
        <row r="64">
          <cell r="A64" t="str">
            <v>MD4.08x</v>
          </cell>
          <cell r="C64" t="str">
            <v>Question</v>
          </cell>
          <cell r="D64" t="str">
            <v>Enumerator completes</v>
          </cell>
          <cell r="E64" t="str">
            <v>Text response</v>
          </cell>
          <cell r="F64" t="str">
            <v>Text</v>
          </cell>
          <cell r="G64" t="str">
            <v>-</v>
          </cell>
          <cell r="H64" t="str">
            <v>-</v>
          </cell>
          <cell r="I64" t="str">
            <v>[Specify other mode of transport]</v>
          </cell>
          <cell r="K64" t="str">
            <v>[Spesifika transporte seluk]</v>
          </cell>
        </row>
        <row r="65">
          <cell r="A65" t="str">
            <v>MC10.48x</v>
          </cell>
          <cell r="C65" t="str">
            <v>Question</v>
          </cell>
          <cell r="D65" t="str">
            <v>Enumerator completes</v>
          </cell>
          <cell r="E65" t="str">
            <v>Text response</v>
          </cell>
          <cell r="F65" t="str">
            <v>Text</v>
          </cell>
          <cell r="G65" t="str">
            <v>-</v>
          </cell>
          <cell r="H65" t="str">
            <v>-</v>
          </cell>
          <cell r="I65" t="str">
            <v>[Specify other mode of transport]</v>
          </cell>
          <cell r="K65" t="str">
            <v>[Spesifika transporte seluk]</v>
          </cell>
        </row>
        <row r="66">
          <cell r="A66" t="str">
            <v>MD2.09</v>
          </cell>
          <cell r="C66" t="str">
            <v>Question</v>
          </cell>
          <cell r="D66" t="str">
            <v>Read question</v>
          </cell>
          <cell r="E66" t="str">
            <v>Numeric response</v>
          </cell>
          <cell r="F66" t="str">
            <v>XX.XX</v>
          </cell>
          <cell r="I66" t="str">
            <v>In total, how much did you pay for the journey from home to the sub-district capital?</v>
          </cell>
          <cell r="K66" t="str">
            <v>Hamutuk, husi ita nia fatin ba to'o iha kapital subdistritu ne'e, ita selu hira?</v>
          </cell>
        </row>
        <row r="67">
          <cell r="A67" t="str">
            <v>MD3.09</v>
          </cell>
          <cell r="C67" t="str">
            <v>Question</v>
          </cell>
          <cell r="D67" t="str">
            <v>Read question</v>
          </cell>
          <cell r="E67" t="str">
            <v>Numeric response</v>
          </cell>
          <cell r="F67" t="str">
            <v>XX.XX</v>
          </cell>
          <cell r="I67" t="str">
            <v>In total, how much did you pay for the journey from home to the district capital?</v>
          </cell>
          <cell r="K67" t="str">
            <v>Hamutuk, husi ita nia fatin ba to'o iha kapital distritu ne'e, ita selu hira?</v>
          </cell>
        </row>
        <row r="68">
          <cell r="A68" t="str">
            <v>MD4.09</v>
          </cell>
          <cell r="C68" t="str">
            <v>Question</v>
          </cell>
          <cell r="D68" t="str">
            <v>Read question</v>
          </cell>
          <cell r="E68" t="str">
            <v>Numeric response</v>
          </cell>
          <cell r="F68" t="str">
            <v>XX.XX</v>
          </cell>
          <cell r="I68" t="str">
            <v>In total, how much did you pay for the journey from home to Dili?</v>
          </cell>
          <cell r="K68" t="str">
            <v>Hamutuk, husi ita nia fatin ba to'o iha Dili ne'e, ita selu hira?</v>
          </cell>
        </row>
        <row r="69">
          <cell r="A69" t="str">
            <v>MC10.49</v>
          </cell>
          <cell r="C69" t="str">
            <v>Question</v>
          </cell>
          <cell r="D69" t="str">
            <v>Read question</v>
          </cell>
          <cell r="E69" t="str">
            <v>Numeric response</v>
          </cell>
          <cell r="F69" t="str">
            <v>XX.XX</v>
          </cell>
          <cell r="I69" t="str">
            <v>In total, how much did you pay for the journey from home to Dili central?</v>
          </cell>
          <cell r="K69" t="str">
            <v>Hamutuk, husi ita nia fatin ba to'o iha Dili ne'e, ita selu hira?</v>
          </cell>
        </row>
        <row r="70">
          <cell r="A70" t="str">
            <v>H9.54</v>
          </cell>
          <cell r="C70" t="str">
            <v>Question</v>
          </cell>
          <cell r="D70" t="str">
            <v>Read question</v>
          </cell>
          <cell r="E70" t="str">
            <v>Category - choose one</v>
          </cell>
          <cell r="F70" t="str">
            <v>Code</v>
          </cell>
          <cell r="I70" t="str">
            <v>Do you pay to use {transport}?</v>
          </cell>
          <cell r="K70" t="str">
            <v>Ita selu atu sae {transporte}?</v>
          </cell>
        </row>
        <row r="71">
          <cell r="A71" t="str">
            <v>H9.8</v>
          </cell>
          <cell r="C71" t="str">
            <v>Question</v>
          </cell>
          <cell r="D71" t="str">
            <v>Read question</v>
          </cell>
          <cell r="E71" t="str">
            <v>Category - choose one</v>
          </cell>
          <cell r="F71" t="str">
            <v>Code</v>
          </cell>
          <cell r="I71" t="str">
            <v>Do you pay to use {transport}?</v>
          </cell>
          <cell r="K71" t="str">
            <v>Ita selu atu sae {transporte}?</v>
          </cell>
        </row>
        <row r="72">
          <cell r="A72" t="str">
            <v>H9.40</v>
          </cell>
          <cell r="C72" t="str">
            <v>Question</v>
          </cell>
          <cell r="D72" t="str">
            <v>Read question</v>
          </cell>
          <cell r="E72" t="str">
            <v>Category - choose one</v>
          </cell>
          <cell r="F72" t="str">
            <v>Code</v>
          </cell>
          <cell r="I72" t="str">
            <v>Does {current child name} attend the same school as {previous child name}?</v>
          </cell>
          <cell r="K72" t="str">
            <v>{Naran} ho {naran oan primeiru nia} eskola iha fatin ida deit ka la'e?</v>
          </cell>
        </row>
        <row r="73">
          <cell r="A73" t="str">
            <v>H9.4</v>
          </cell>
          <cell r="C73" t="str">
            <v>Question</v>
          </cell>
          <cell r="D73" t="str">
            <v>Read question</v>
          </cell>
          <cell r="E73" t="str">
            <v>Category - choose one</v>
          </cell>
          <cell r="F73" t="str">
            <v>Code</v>
          </cell>
          <cell r="I73" t="str">
            <v>Does {name} attend a community school, a state school or a private school?</v>
          </cell>
          <cell r="K73" t="str">
            <v>Sei quando (naran) ba eskola, nia presiza tempu hira atu to'o iha eskola estadu nebe besik liu bainhira ba ho motor?</v>
          </cell>
        </row>
        <row r="74">
          <cell r="A74" t="str">
            <v>H9.50</v>
          </cell>
          <cell r="C74" t="str">
            <v>Question</v>
          </cell>
          <cell r="D74" t="str">
            <v>Read question</v>
          </cell>
          <cell r="E74" t="str">
            <v>Category - choose one</v>
          </cell>
          <cell r="F74" t="str">
            <v>Code</v>
          </cell>
          <cell r="I74" t="str">
            <v>Does {name} attend a community school, a state school or a private school?</v>
          </cell>
          <cell r="K74" t="str">
            <v>Sei quando (naran) ba eskola, nia presiza tempu hira atu to'o iha eskola estadu nebe besik liu bainhira ba ho motor?</v>
          </cell>
        </row>
        <row r="75">
          <cell r="A75" t="str">
            <v>H9.59</v>
          </cell>
          <cell r="C75" t="str">
            <v>Question</v>
          </cell>
          <cell r="D75" t="str">
            <v>Read question</v>
          </cell>
          <cell r="E75" t="str">
            <v>Category - choose one</v>
          </cell>
          <cell r="F75" t="str">
            <v>XX</v>
          </cell>
          <cell r="I75" t="str">
            <v>For how many days did {name} miss school because they could not reach the school?</v>
          </cell>
          <cell r="K75" t="str">
            <v>Durante loron hira mak {naran} la bele tama ba eskola?</v>
          </cell>
        </row>
        <row r="76">
          <cell r="A76" t="str">
            <v>H9.13</v>
          </cell>
          <cell r="C76" t="str">
            <v>Question</v>
          </cell>
          <cell r="D76" t="str">
            <v>Read question</v>
          </cell>
          <cell r="E76" t="str">
            <v>Category - choose one</v>
          </cell>
          <cell r="F76" t="str">
            <v>XX</v>
          </cell>
          <cell r="I76" t="str">
            <v>For how many days did {name} miss school because they could not reach the school?</v>
          </cell>
          <cell r="K76" t="str">
            <v>Durante loron hira mak {naran} la bele tama ba eskola?</v>
          </cell>
        </row>
        <row r="77">
          <cell r="A77" t="str">
            <v>H9.53</v>
          </cell>
          <cell r="C77" t="str">
            <v>Question</v>
          </cell>
          <cell r="D77" t="str">
            <v>Read question</v>
          </cell>
          <cell r="E77" t="str">
            <v>Table - Yes/No; Duration: minutes + hours</v>
          </cell>
          <cell r="F77" t="str">
            <v>Time: minutes + hours</v>
          </cell>
          <cell r="I77" t="str">
            <v>How does {name} travel to school?</v>
          </cell>
          <cell r="K77" t="str">
            <v>Nia (naran) ba eskola hanusa?</v>
          </cell>
        </row>
        <row r="78">
          <cell r="A78" t="str">
            <v>H9.7</v>
          </cell>
          <cell r="C78" t="str">
            <v>Question</v>
          </cell>
          <cell r="D78" t="str">
            <v>Read question</v>
          </cell>
          <cell r="E78" t="str">
            <v>Table - Yes/No; Duration: minutes + hours</v>
          </cell>
          <cell r="F78" t="str">
            <v>Time: minutes + hours</v>
          </cell>
          <cell r="I78" t="str">
            <v>How does {name} travel to school?</v>
          </cell>
          <cell r="K78" t="str">
            <v>Nia (naran) ba eskola hanusa?</v>
          </cell>
        </row>
        <row r="79">
          <cell r="A79" t="str">
            <v>H9.22</v>
          </cell>
          <cell r="C79" t="str">
            <v>Question</v>
          </cell>
          <cell r="D79" t="str">
            <v>Read question</v>
          </cell>
          <cell r="E79" t="str">
            <v>Category - choose one</v>
          </cell>
          <cell r="F79" t="str">
            <v>Code</v>
          </cell>
          <cell r="I79" t="str">
            <v xml:space="preserve">How is the quality of education / facilities better at the current school? </v>
          </cell>
          <cell r="K79" t="str">
            <v>Fasilidade ka kualidade edukasaun diak liu oinsa iha eskola ida agora ne'e?</v>
          </cell>
        </row>
        <row r="80">
          <cell r="A80" t="str">
            <v>H9.52</v>
          </cell>
          <cell r="C80" t="str">
            <v>Question</v>
          </cell>
          <cell r="D80" t="str">
            <v>Read question</v>
          </cell>
          <cell r="E80" t="str">
            <v>Numeric response</v>
          </cell>
          <cell r="F80" t="str">
            <v>Time: minutes + hours</v>
          </cell>
          <cell r="I80" t="str">
            <v>How long (total time) does it take to travel to school?</v>
          </cell>
          <cell r="K80" t="str">
            <v>Presiza tempu hira (tempu total) atu ba eskola?</v>
          </cell>
        </row>
        <row r="81">
          <cell r="A81" t="str">
            <v>H9.6</v>
          </cell>
          <cell r="C81" t="str">
            <v>Question</v>
          </cell>
          <cell r="D81" t="str">
            <v>Read question</v>
          </cell>
          <cell r="E81" t="str">
            <v>Numeric response</v>
          </cell>
          <cell r="F81" t="str">
            <v>Time: minutes + hours</v>
          </cell>
          <cell r="I81" t="str">
            <v>How long (total time) does it take to travel to school?</v>
          </cell>
          <cell r="K81" t="str">
            <v>Presiza tempu hira (tempu total) atu ba eskola?</v>
          </cell>
        </row>
        <row r="82">
          <cell r="A82" t="str">
            <v>H9.10</v>
          </cell>
          <cell r="C82" t="str">
            <v>Question</v>
          </cell>
          <cell r="D82" t="str">
            <v>Read question</v>
          </cell>
          <cell r="E82" t="str">
            <v>Numeric response</v>
          </cell>
          <cell r="F82" t="str">
            <v>XXXX</v>
          </cell>
          <cell r="I82" t="str">
            <v>How many students are in {name}'s class at school?</v>
          </cell>
          <cell r="K82" t="str">
            <v>Iha estudante hira iha (naran) nian turma iha eskola ne'e?</v>
          </cell>
        </row>
        <row r="83">
          <cell r="A83" t="str">
            <v>H9.41</v>
          </cell>
          <cell r="C83" t="str">
            <v>Question</v>
          </cell>
          <cell r="D83" t="str">
            <v>Read question</v>
          </cell>
          <cell r="E83" t="str">
            <v>Numeric response</v>
          </cell>
          <cell r="F83" t="str">
            <v>XXXX</v>
          </cell>
          <cell r="I83" t="str">
            <v>How many students are in {name}'s class at school?</v>
          </cell>
          <cell r="K83" t="str">
            <v>Iha estudante hira iha (naran) nian turma iha eskola ne'e?</v>
          </cell>
        </row>
        <row r="84">
          <cell r="A84" t="str">
            <v>H9.56</v>
          </cell>
          <cell r="C84" t="str">
            <v>Question</v>
          </cell>
          <cell r="D84" t="str">
            <v>Read question</v>
          </cell>
          <cell r="E84" t="str">
            <v>Numeric response</v>
          </cell>
          <cell r="F84" t="str">
            <v>XXXX</v>
          </cell>
          <cell r="I84" t="str">
            <v>How many students are in {name}'s class at school?</v>
          </cell>
          <cell r="K84" t="str">
            <v>Iha estudante hira iha (naran) nian turma iha eskola ne'e?</v>
          </cell>
        </row>
        <row r="85">
          <cell r="A85" t="str">
            <v>H9.11</v>
          </cell>
          <cell r="C85" t="str">
            <v>Question</v>
          </cell>
          <cell r="D85" t="str">
            <v>Read question</v>
          </cell>
          <cell r="E85" t="str">
            <v>Numeric response</v>
          </cell>
          <cell r="F85" t="str">
            <v>XXX</v>
          </cell>
          <cell r="I85" t="str">
            <v>How many teachers are there at {name}'s school?</v>
          </cell>
          <cell r="K85" t="str">
            <v>Iha mestri nain hira iha (naran) nian eskola?</v>
          </cell>
        </row>
        <row r="86">
          <cell r="A86" t="str">
            <v>H9.57</v>
          </cell>
          <cell r="C86" t="str">
            <v>Question</v>
          </cell>
          <cell r="D86" t="str">
            <v>Read question</v>
          </cell>
          <cell r="E86" t="str">
            <v>Numeric response</v>
          </cell>
          <cell r="F86" t="str">
            <v>XXX</v>
          </cell>
          <cell r="I86" t="str">
            <v>How many teachers are there at {name}'s school?</v>
          </cell>
          <cell r="K86" t="str">
            <v>Iha mestri nain hira iha (naran) nian eskola?</v>
          </cell>
        </row>
        <row r="87">
          <cell r="A87" t="str">
            <v>H9.32</v>
          </cell>
          <cell r="C87" t="str">
            <v>Question</v>
          </cell>
          <cell r="D87" t="str">
            <v>Read question</v>
          </cell>
          <cell r="E87" t="str">
            <v>Category - choose one</v>
          </cell>
          <cell r="F87" t="str">
            <v>Code</v>
          </cell>
          <cell r="I87" t="str">
            <v>How unhappy are {name}'s parents that {name} is not enrolled in school?</v>
          </cell>
          <cell r="K87" t="str">
            <v>{Naran} nian inan-aman sente oin sa {naran} la daftar / rejistu / matrikula eskola?</v>
          </cell>
        </row>
        <row r="88">
          <cell r="A88" t="str">
            <v>H9.3a</v>
          </cell>
          <cell r="C88" t="str">
            <v>Question</v>
          </cell>
          <cell r="D88" t="str">
            <v>Read question</v>
          </cell>
          <cell r="E88" t="str">
            <v>Category - choose one</v>
          </cell>
          <cell r="F88" t="str">
            <v>Code</v>
          </cell>
          <cell r="I88" t="str">
            <v>How unhappy are {name}'s parents that {name} is not enrolled in school?</v>
          </cell>
          <cell r="K88" t="str">
            <v>{Naran} nian inan-aman sente oin sa {naran} la daftar / rejistu / matrikula eskola?</v>
          </cell>
        </row>
        <row r="89">
          <cell r="A89" t="str">
            <v>H9.19</v>
          </cell>
          <cell r="C89" t="str">
            <v>Question</v>
          </cell>
          <cell r="D89" t="str">
            <v>Read question</v>
          </cell>
          <cell r="E89" t="str">
            <v>Numeric response</v>
          </cell>
          <cell r="F89" t="str">
            <v>Time: minutes + hours</v>
          </cell>
          <cell r="I89" t="str">
            <v>If {name} were to go to a state school, how long would it take to get to the nearest state school if they travelled by motorbike?</v>
          </cell>
          <cell r="K89" t="str">
            <v>Sei (naran) ba eskola karik, sei han tempu hira atu sae motor husi ita nia fatin ba eskola publiku nebe besik liu husi ne'e?</v>
          </cell>
        </row>
        <row r="90">
          <cell r="A90" t="str">
            <v>H9.18</v>
          </cell>
          <cell r="C90" t="str">
            <v>Question</v>
          </cell>
          <cell r="D90" t="str">
            <v>Read question</v>
          </cell>
          <cell r="E90" t="str">
            <v>Numeric response</v>
          </cell>
          <cell r="F90" t="str">
            <v>Time: minutes + hours</v>
          </cell>
          <cell r="I90" t="str">
            <v>If {name} were to go to a state school, how long would it take to get to the nearest state school if they walked?</v>
          </cell>
          <cell r="K90" t="str">
            <v>Sei (naran) ba eskola karik, sei han tempu hira atu lao husi ita nia fatin ba eskola publiku nebe besik liu husi ne'e?</v>
          </cell>
        </row>
        <row r="91">
          <cell r="A91" t="str">
            <v>H9.34</v>
          </cell>
          <cell r="C91" t="str">
            <v>Question</v>
          </cell>
          <cell r="D91" t="str">
            <v>Read question</v>
          </cell>
          <cell r="E91" t="str">
            <v>Numeric response</v>
          </cell>
          <cell r="F91" t="str">
            <v>Time: minutes + hours</v>
          </cell>
          <cell r="I91" t="str">
            <v>If {name} were to go to school, how long would it take to get to the nearest state school if they travelled by motorbike?</v>
          </cell>
          <cell r="K91" t="str">
            <v>Sei quando (naran) ba eskola, nia presiza tempu hira atu to'o iha eskola estadu nebe besik liu bainhira ba ho motor?</v>
          </cell>
        </row>
        <row r="92">
          <cell r="A92" t="str">
            <v>H9.3c</v>
          </cell>
          <cell r="C92" t="str">
            <v>Question</v>
          </cell>
          <cell r="D92" t="str">
            <v>Read question</v>
          </cell>
          <cell r="E92" t="str">
            <v>Numeric response</v>
          </cell>
          <cell r="F92" t="str">
            <v>Time: minutes + hours</v>
          </cell>
          <cell r="I92" t="str">
            <v>If {name} were to go to school, how long would it take to get to the nearest state school if they travelled by motorbike?</v>
          </cell>
          <cell r="K92" t="str">
            <v>Sei quando (naran) ba eskola, nia presiza tempu hira atu to'o iha eskola estadu nebe besik liu bainhira ba ho motor?</v>
          </cell>
        </row>
        <row r="93">
          <cell r="A93" t="str">
            <v>H9.33</v>
          </cell>
          <cell r="C93" t="str">
            <v>Question</v>
          </cell>
          <cell r="D93" t="str">
            <v>Read question</v>
          </cell>
          <cell r="E93" t="str">
            <v>Numeric response</v>
          </cell>
          <cell r="F93" t="str">
            <v>Time: minutes + hours</v>
          </cell>
          <cell r="I93" t="str">
            <v>If {name} were to go to school, how long would it take to get to the nearest state school if they walked?</v>
          </cell>
          <cell r="K93" t="str">
            <v>Sei (naran) ba eskola karik, sei han tempu hira atu lao husi ita nia fatin ba eskola publiku nebe besik liu husi ne'e?</v>
          </cell>
        </row>
        <row r="94">
          <cell r="A94" t="str">
            <v>H9.3b</v>
          </cell>
          <cell r="C94" t="str">
            <v>Question</v>
          </cell>
          <cell r="D94" t="str">
            <v>Read question</v>
          </cell>
          <cell r="E94" t="str">
            <v>Numeric response</v>
          </cell>
          <cell r="F94" t="str">
            <v>Time: minutes + hours</v>
          </cell>
          <cell r="I94" t="str">
            <v>If {name} were to go to school, how long would it take to get to the nearest state school if they walked?</v>
          </cell>
          <cell r="K94" t="str">
            <v>Sei (naran) ba eskola karik, sei han tempu hira atu lao husi ita nia fatin ba eskola publiku nebe besik liu husi ne'e?</v>
          </cell>
        </row>
        <row r="95">
          <cell r="A95" t="str">
            <v>H9.17</v>
          </cell>
          <cell r="C95" t="str">
            <v>Question</v>
          </cell>
          <cell r="D95" t="str">
            <v>Read question</v>
          </cell>
          <cell r="E95" t="str">
            <v>Category - choose one</v>
          </cell>
          <cell r="F95" t="str">
            <v>Code</v>
          </cell>
          <cell r="I95" t="str">
            <v>In the last 6 months, did {name} have to miss school because there was not enough money for school fees or uniforms?</v>
          </cell>
          <cell r="K95" t="str">
            <v>Iha fulan 6 liu ba, (naran) la bele ba eskola tamba osan la to'o atu selu osan eskola ou farda?</v>
          </cell>
        </row>
        <row r="96">
          <cell r="A96" t="str">
            <v>H9.45</v>
          </cell>
          <cell r="C96" t="str">
            <v>Question</v>
          </cell>
          <cell r="D96" t="str">
            <v>Read question</v>
          </cell>
          <cell r="E96" t="str">
            <v>Category - choose one</v>
          </cell>
          <cell r="F96" t="str">
            <v>Code</v>
          </cell>
          <cell r="I96" t="str">
            <v>In the last 6 months, did {name} have to miss school because there was not enough money for school fees or uniforms?</v>
          </cell>
          <cell r="K96" t="str">
            <v>Iha fulan 6 liu ba, (naran) la bele ba eskola tamba osan la to'o atu selu osan eskola ou farda?</v>
          </cell>
        </row>
        <row r="97">
          <cell r="A97" t="str">
            <v>H9.63</v>
          </cell>
          <cell r="C97" t="str">
            <v>Question</v>
          </cell>
          <cell r="D97" t="str">
            <v>Read question</v>
          </cell>
          <cell r="E97" t="str">
            <v>Category - choose one</v>
          </cell>
          <cell r="F97" t="str">
            <v>Code</v>
          </cell>
          <cell r="I97" t="str">
            <v>In the last 6 months, did {name} have to miss school because there was not enough money for school fees or uniforms?</v>
          </cell>
          <cell r="K97" t="str">
            <v>Iha fulan 6 liu ba, (naran) la bele ba eskola tamba osan la to'o atu selu osan eskola ou farda?</v>
          </cell>
        </row>
        <row r="98">
          <cell r="A98" t="str">
            <v>H9.15</v>
          </cell>
          <cell r="C98" t="str">
            <v>Question</v>
          </cell>
          <cell r="D98" t="str">
            <v>Read question</v>
          </cell>
          <cell r="E98" t="str">
            <v>Category - choose one</v>
          </cell>
          <cell r="F98" t="str">
            <v>XX</v>
          </cell>
          <cell r="I98" t="str">
            <v>In the last 6 months, for how many days did {name} miss school because the building was damaged?</v>
          </cell>
          <cell r="K98" t="str">
            <v>Iha fulan 6 liu ba, (naran) la ba eskola dala hira tamba fasilidade eskola hetan estragus?</v>
          </cell>
        </row>
        <row r="99">
          <cell r="A99" t="str">
            <v>H9.43</v>
          </cell>
          <cell r="C99" t="str">
            <v>Question</v>
          </cell>
          <cell r="D99" t="str">
            <v>Read question</v>
          </cell>
          <cell r="E99" t="str">
            <v>Category - choose one</v>
          </cell>
          <cell r="F99" t="str">
            <v>XX</v>
          </cell>
          <cell r="I99" t="str">
            <v>In the last 6 months, for how many days did {name} miss school because the building was damaged?</v>
          </cell>
          <cell r="K99" t="str">
            <v>Iha fulan 6 liu ba, (naran) la ba eskola dala hira tamba fasilidade eskola hetan estragus?</v>
          </cell>
        </row>
        <row r="100">
          <cell r="A100" t="str">
            <v>H9.61</v>
          </cell>
          <cell r="C100" t="str">
            <v>Question</v>
          </cell>
          <cell r="D100" t="str">
            <v>Read question</v>
          </cell>
          <cell r="E100" t="str">
            <v>Category - choose one</v>
          </cell>
          <cell r="F100" t="str">
            <v>XX</v>
          </cell>
          <cell r="I100" t="str">
            <v>In the last 6 months, for how many days did {name} miss school because the building was damaged?</v>
          </cell>
          <cell r="K100" t="str">
            <v>Iha fulan 6 liu ba, (naran) la ba eskola dala hira tamba fasilidade eskola hetan estragus?</v>
          </cell>
        </row>
        <row r="101">
          <cell r="A101" t="str">
            <v>H9.14</v>
          </cell>
          <cell r="C101" t="str">
            <v>Question</v>
          </cell>
          <cell r="D101" t="str">
            <v>Read question</v>
          </cell>
          <cell r="E101" t="str">
            <v>Category - choose one</v>
          </cell>
          <cell r="F101" t="str">
            <v>Code</v>
          </cell>
          <cell r="I101" t="str">
            <v>In the last 6 months, has there been a time when {name} could not attend school because part of the building or facilities were damaged?</v>
          </cell>
          <cell r="K101" t="str">
            <v>Iha fulan 6 liu ba, iha ka la'e tempu ruma nebe (naran) la bele ba eskola tamba fasilidade eskola hetan estraga ruma?</v>
          </cell>
        </row>
        <row r="102">
          <cell r="A102" t="str">
            <v>H9.60</v>
          </cell>
          <cell r="C102" t="str">
            <v>Question</v>
          </cell>
          <cell r="D102" t="str">
            <v>Read question</v>
          </cell>
          <cell r="E102" t="str">
            <v>Category - choose one</v>
          </cell>
          <cell r="F102" t="str">
            <v>Code</v>
          </cell>
          <cell r="I102" t="str">
            <v>In the last 6 months, has there been a time when {name} could not attend school because part of the building or facilities were damaged?</v>
          </cell>
          <cell r="K102" t="str">
            <v>Iha fulan 6 liu ba, iha ka la'e tempu ruma nebe (naran) la bele ba eskola tamba fasilidade eskola hetan estraga ruma?</v>
          </cell>
        </row>
        <row r="103">
          <cell r="A103" t="str">
            <v>H9.42</v>
          </cell>
          <cell r="C103" t="str">
            <v>Question</v>
          </cell>
          <cell r="D103" t="str">
            <v>Read question</v>
          </cell>
          <cell r="E103" t="str">
            <v>Category - choose one</v>
          </cell>
          <cell r="F103" t="str">
            <v>Code</v>
          </cell>
          <cell r="I103" t="str">
            <v>In the last 6 months, has there been a time when {name} could not attend school because part of the building or facilities were damaged?</v>
          </cell>
          <cell r="K103" t="str">
            <v>Iha fulan 6 liu ba, iha ka la'e tempu ruma nebe (naran) la bele ba eskola tamba fasilidade eskola hetan estraga ruma?</v>
          </cell>
        </row>
        <row r="104">
          <cell r="A104" t="str">
            <v>H9.16</v>
          </cell>
          <cell r="C104" t="str">
            <v>Question</v>
          </cell>
          <cell r="D104" t="str">
            <v>Read question</v>
          </cell>
          <cell r="E104" t="str">
            <v>Category - choose one</v>
          </cell>
          <cell r="F104" t="str">
            <v>Code</v>
          </cell>
          <cell r="I104" t="str">
            <v>In the last 6 months, has there been a time when {name} could not attend school because there was no teacher or the teacher did not come?</v>
          </cell>
          <cell r="K104" t="str">
            <v>Iha fulan 6 liu ba, iha ka la'e tempu ruma nebe (naran) la bele ba eskola tamba mestri laiha ka la mai?</v>
          </cell>
        </row>
        <row r="105">
          <cell r="A105" t="str">
            <v>H9.44</v>
          </cell>
          <cell r="C105" t="str">
            <v>Question</v>
          </cell>
          <cell r="D105" t="str">
            <v>Read question</v>
          </cell>
          <cell r="E105" t="str">
            <v>Category - choose one</v>
          </cell>
          <cell r="F105" t="str">
            <v>Code</v>
          </cell>
          <cell r="I105" t="str">
            <v>In the last 6 months, has there been a time when {name} could not attend school because there was no teacher or the teacher did not come?</v>
          </cell>
          <cell r="K105" t="str">
            <v>Iha fulan 6 liu ba, iha ka la'e tempu ruma nebe (naran) la bele ba eskola tamba mestri laiha ka la mai?</v>
          </cell>
        </row>
        <row r="106">
          <cell r="A106" t="str">
            <v>H9.62</v>
          </cell>
          <cell r="C106" t="str">
            <v>Question</v>
          </cell>
          <cell r="D106" t="str">
            <v>Read question</v>
          </cell>
          <cell r="E106" t="str">
            <v>Category - choose one</v>
          </cell>
          <cell r="F106" t="str">
            <v>Code</v>
          </cell>
          <cell r="I106" t="str">
            <v>In the last 6 months, has there been a time when {name} could not attend school because there was no teacher or the teacher did not come?</v>
          </cell>
          <cell r="K106" t="str">
            <v>Iha fulan 6 liu ba, iha ka la'e tempu ruma nebe (naran) la bele ba eskola tamba mestri laiha ka la mai?</v>
          </cell>
        </row>
        <row r="107">
          <cell r="A107" t="str">
            <v>H9.12</v>
          </cell>
          <cell r="C107" t="str">
            <v>Question</v>
          </cell>
          <cell r="D107" t="str">
            <v>Read question</v>
          </cell>
          <cell r="E107" t="str">
            <v>Category - choose one</v>
          </cell>
          <cell r="F107" t="str">
            <v>Code</v>
          </cell>
          <cell r="I107" t="str">
            <v>In the last 6 months, has there been a time when {name} could not reach the school due to bad weather, flooding or bad road conditions?</v>
          </cell>
          <cell r="K107" t="str">
            <v>Iha fulan 6 liu ba, iha ka la'e tempu ruma nebe (naran) la bele ba eskola tamba klima la diak, be sae ka estrada at?</v>
          </cell>
        </row>
        <row r="108">
          <cell r="A108" t="str">
            <v>H9.58</v>
          </cell>
          <cell r="C108" t="str">
            <v>Question</v>
          </cell>
          <cell r="D108" t="str">
            <v>Read question</v>
          </cell>
          <cell r="E108" t="str">
            <v>Category - choose one</v>
          </cell>
          <cell r="F108" t="str">
            <v>Code</v>
          </cell>
          <cell r="I108" t="str">
            <v>In the last 6 months, has there been a time when {name} could not reach the school due to bad weather, flooding or bad road conditions?</v>
          </cell>
          <cell r="K108" t="str">
            <v>Iha fulan 6 liu ba, iha ka la'e tempu ruma nebe (naran) la bele ba eskola tamba klima la diak, be sae ka estrada at?</v>
          </cell>
        </row>
        <row r="109">
          <cell r="A109" t="str">
            <v>H9.1</v>
          </cell>
          <cell r="C109" t="str">
            <v>Question</v>
          </cell>
          <cell r="D109" t="str">
            <v>Read question</v>
          </cell>
          <cell r="E109" t="str">
            <v>Category - choose one</v>
          </cell>
          <cell r="F109" t="str">
            <v>Code</v>
          </cell>
          <cell r="I109" t="str">
            <v>Is {name} currently enrolled in school?</v>
          </cell>
          <cell r="K109" t="str">
            <v>Nia (naran) agora dadaun daftar / rejistu / matrikula iha eskola ka lae?</v>
          </cell>
        </row>
        <row r="110">
          <cell r="A110" t="str">
            <v>H9.30</v>
          </cell>
          <cell r="C110" t="str">
            <v>Question</v>
          </cell>
          <cell r="D110" t="str">
            <v>Read question</v>
          </cell>
          <cell r="E110" t="str">
            <v>Category - choose one</v>
          </cell>
          <cell r="F110" t="str">
            <v>Code</v>
          </cell>
          <cell r="I110" t="str">
            <v>Is {name} currently enrolled in school?</v>
          </cell>
          <cell r="K110" t="str">
            <v>Nia (naran) agora dadaun daftar / rejistu / matrikula iha eskola ka lae?</v>
          </cell>
        </row>
        <row r="111">
          <cell r="A111" t="str">
            <v>H9.20</v>
          </cell>
          <cell r="C111" t="str">
            <v>Question</v>
          </cell>
          <cell r="D111" t="str">
            <v>Read question</v>
          </cell>
          <cell r="E111" t="str">
            <v>Category - choose one</v>
          </cell>
          <cell r="F111" t="str">
            <v>Code</v>
          </cell>
          <cell r="I111" t="str">
            <v>Is this the closest school (at this level)?</v>
          </cell>
          <cell r="K111" t="str">
            <v>Eskola ne'e mak besik liu husi ita nia fatin (iha nivel ne'e)?</v>
          </cell>
        </row>
        <row r="112">
          <cell r="A112" t="str">
            <v>H9.21x</v>
          </cell>
          <cell r="C112" t="str">
            <v>Question</v>
          </cell>
          <cell r="D112" t="str">
            <v>Enumerator completes</v>
          </cell>
          <cell r="E112" t="str">
            <v>Category - choose one</v>
          </cell>
          <cell r="F112" t="str">
            <v>Text</v>
          </cell>
          <cell r="I112" t="str">
            <v>[Specify other reason]</v>
          </cell>
          <cell r="K112" t="str">
            <v>[Spesifika liu tan]</v>
          </cell>
        </row>
        <row r="113">
          <cell r="A113" t="str">
            <v>H9.22x</v>
          </cell>
          <cell r="C113" t="str">
            <v>Question</v>
          </cell>
          <cell r="D113" t="str">
            <v>Enumerator completes</v>
          </cell>
          <cell r="E113" t="str">
            <v>Category - choose one</v>
          </cell>
          <cell r="F113" t="str">
            <v>Text</v>
          </cell>
          <cell r="I113" t="str">
            <v>[Specify other reason]</v>
          </cell>
          <cell r="K113" t="str">
            <v>[Spesifika liu tan]</v>
          </cell>
        </row>
        <row r="114">
          <cell r="A114" t="str">
            <v>H9.31x</v>
          </cell>
          <cell r="C114" t="str">
            <v>Question</v>
          </cell>
          <cell r="D114" t="str">
            <v>Enumerator completes</v>
          </cell>
          <cell r="E114" t="str">
            <v>Category - choose one</v>
          </cell>
          <cell r="F114" t="str">
            <v>Text</v>
          </cell>
          <cell r="I114" t="str">
            <v>[Specify other reason]</v>
          </cell>
          <cell r="K114" t="str">
            <v>[Spesifika liu tan]</v>
          </cell>
        </row>
        <row r="115">
          <cell r="A115" t="str">
            <v>H9.3x</v>
          </cell>
          <cell r="C115" t="str">
            <v>Question</v>
          </cell>
          <cell r="D115" t="str">
            <v>Enumerator completes</v>
          </cell>
          <cell r="E115" t="str">
            <v>Category - choose one</v>
          </cell>
          <cell r="F115" t="str">
            <v>Text</v>
          </cell>
          <cell r="I115" t="str">
            <v>[Specify other reason]</v>
          </cell>
          <cell r="K115" t="str">
            <v>[Spesifika liu tan]</v>
          </cell>
        </row>
        <row r="116">
          <cell r="A116" t="str">
            <v>H9.4x</v>
          </cell>
          <cell r="C116" t="str">
            <v>Question</v>
          </cell>
          <cell r="D116" t="str">
            <v>Enumerator completes</v>
          </cell>
          <cell r="E116" t="str">
            <v>Category - choose one</v>
          </cell>
          <cell r="F116" t="str">
            <v>Text</v>
          </cell>
          <cell r="I116" t="str">
            <v>[Specify other type]</v>
          </cell>
          <cell r="K116" t="str">
            <v>[Spesifika tipu seluk]</v>
          </cell>
        </row>
        <row r="117">
          <cell r="A117" t="str">
            <v>H9.50x</v>
          </cell>
          <cell r="C117" t="str">
            <v>Question</v>
          </cell>
          <cell r="D117" t="str">
            <v>Enumerator completes</v>
          </cell>
          <cell r="E117" t="str">
            <v>Category - choose one</v>
          </cell>
          <cell r="F117" t="str">
            <v>Text</v>
          </cell>
          <cell r="I117" t="str">
            <v>[Specify other type]</v>
          </cell>
          <cell r="K117" t="str">
            <v>[Spesifika tipu seluk]</v>
          </cell>
        </row>
        <row r="118">
          <cell r="A118" t="str">
            <v>MD8.02x</v>
          </cell>
          <cell r="C118" t="str">
            <v>Question</v>
          </cell>
          <cell r="D118" t="str">
            <v>Enumerator completes</v>
          </cell>
          <cell r="E118" t="str">
            <v>Category - choose one</v>
          </cell>
          <cell r="F118" t="str">
            <v>Text</v>
          </cell>
          <cell r="I118" t="str">
            <v>[Specify other type]</v>
          </cell>
          <cell r="K118" t="str">
            <v>[Spesifika tipu seluk]</v>
          </cell>
        </row>
        <row r="119">
          <cell r="A119" t="str">
            <v>H9.55</v>
          </cell>
          <cell r="C119" t="str">
            <v>Question</v>
          </cell>
          <cell r="D119" t="str">
            <v>Numeric response</v>
          </cell>
          <cell r="E119" t="str">
            <v>Category - choose one</v>
          </cell>
          <cell r="F119" t="str">
            <v>XX.XX</v>
          </cell>
          <cell r="I119" t="str">
            <v>What is the cost to get from home to school (1 person, 1 way)</v>
          </cell>
          <cell r="K119" t="str">
            <v>Selu hira husi uma ba eskola (ema ida, ba ka mai deit)?</v>
          </cell>
        </row>
        <row r="120">
          <cell r="A120" t="str">
            <v>H9.9</v>
          </cell>
          <cell r="C120" t="str">
            <v>Question</v>
          </cell>
          <cell r="D120" t="str">
            <v>Numeric response</v>
          </cell>
          <cell r="E120" t="str">
            <v>Category - choose one</v>
          </cell>
          <cell r="F120" t="str">
            <v>XX.XX</v>
          </cell>
          <cell r="I120" t="str">
            <v>What is the cost to get from home to school (1 person, 1 way)</v>
          </cell>
          <cell r="K120" t="str">
            <v>Selu hira husi uma ba eskola (ema ida, ba ka mai deit)?</v>
          </cell>
        </row>
        <row r="121">
          <cell r="A121" t="str">
            <v>H9.5</v>
          </cell>
          <cell r="C121" t="str">
            <v>Question</v>
          </cell>
          <cell r="D121" t="str">
            <v>Read question</v>
          </cell>
          <cell r="E121" t="str">
            <v>Category - choose one</v>
          </cell>
          <cell r="F121" t="str">
            <v>Code</v>
          </cell>
          <cell r="I121" t="str">
            <v>Where is the school located - in this aldeia, in another aldeia in this suku, or in another suku?</v>
          </cell>
          <cell r="K121" t="str">
            <v>Eskola ne'e iha nebe (iha aldeia ida ne'e, iha aldeia seluk maibe suku hanesan, ou iha suku seluk)?</v>
          </cell>
        </row>
        <row r="122">
          <cell r="A122" t="str">
            <v>H9.51</v>
          </cell>
          <cell r="C122" t="str">
            <v>Question</v>
          </cell>
          <cell r="D122" t="str">
            <v>Read question</v>
          </cell>
          <cell r="E122" t="str">
            <v>Category - choose one</v>
          </cell>
          <cell r="F122" t="str">
            <v>Code</v>
          </cell>
          <cell r="I122" t="str">
            <v>Where is the school located - in this aldeia, in another aldeia in this suku, or in another suku?</v>
          </cell>
          <cell r="K122" t="str">
            <v>Eskola ne'e iha nebe (iha aldeia ida ne'e, iha aldeia seluk maibe suku hanesan, ou iha suku seluk)?</v>
          </cell>
        </row>
        <row r="123">
          <cell r="A123" t="str">
            <v>H9.21</v>
          </cell>
          <cell r="C123" t="str">
            <v>Question</v>
          </cell>
          <cell r="D123" t="str">
            <v>Read question</v>
          </cell>
          <cell r="E123" t="str">
            <v>Category - choose one</v>
          </cell>
          <cell r="F123" t="str">
            <v>Code</v>
          </cell>
          <cell r="I123" t="str">
            <v>Why doesn't {name} go to the closest school?</v>
          </cell>
          <cell r="K123" t="str">
            <v>Tamba saida mak {naran} la ba eskola ida besik liu husi ita nia fatin?</v>
          </cell>
        </row>
        <row r="124">
          <cell r="A124" t="str">
            <v>H9.3</v>
          </cell>
          <cell r="C124" t="str">
            <v>Question</v>
          </cell>
          <cell r="D124" t="str">
            <v>Read question</v>
          </cell>
          <cell r="E124" t="str">
            <v>Category - choose one</v>
          </cell>
          <cell r="F124" t="str">
            <v>Code</v>
          </cell>
          <cell r="I124" t="str">
            <v>Why is {name} not enrolled in school?</v>
          </cell>
          <cell r="K124" t="str">
            <v>Tan sa mak {naran} la daftar / rejistu / matrikula iha eskola?</v>
          </cell>
        </row>
        <row r="125">
          <cell r="A125" t="str">
            <v>H9.31</v>
          </cell>
          <cell r="C125" t="str">
            <v>Question</v>
          </cell>
          <cell r="D125" t="str">
            <v>Read question</v>
          </cell>
          <cell r="E125" t="str">
            <v>Category - choose one</v>
          </cell>
          <cell r="F125" t="str">
            <v>Code</v>
          </cell>
          <cell r="I125" t="str">
            <v>Why is {name} not enrolled in school?</v>
          </cell>
          <cell r="K125" t="str">
            <v>Tan sa mak {naran} la daftar / rejistu / matrikula iha eskola?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Roster (1)"/>
      <sheetName val="HHRoster (2)"/>
      <sheetName val="E"/>
      <sheetName val="Codes"/>
      <sheetName val="Recurring Qns"/>
    </sheetNames>
    <sheetDataSet>
      <sheetData sheetId="0"/>
      <sheetData sheetId="1"/>
      <sheetData sheetId="2"/>
      <sheetData sheetId="3">
        <row r="1">
          <cell r="A1" t="str">
            <v>Response ID</v>
          </cell>
          <cell r="B1" t="str">
            <v>Question or Response</v>
          </cell>
          <cell r="C1">
            <v>0</v>
          </cell>
          <cell r="D1" t="str">
            <v>Response Display Format</v>
          </cell>
          <cell r="E1" t="str">
            <v>Code</v>
          </cell>
          <cell r="F1">
            <v>0</v>
          </cell>
          <cell r="G1">
            <v>0</v>
          </cell>
          <cell r="H1">
            <v>0</v>
          </cell>
          <cell r="I1" t="str">
            <v>English</v>
          </cell>
          <cell r="J1">
            <v>0</v>
          </cell>
          <cell r="K1" t="str">
            <v>Tetun</v>
          </cell>
        </row>
        <row r="2">
          <cell r="A2" t="str">
            <v>H1.01.a</v>
          </cell>
          <cell r="B2" t="str">
            <v>Response</v>
          </cell>
          <cell r="C2">
            <v>0</v>
          </cell>
          <cell r="D2" t="str">
            <v>Category option</v>
          </cell>
          <cell r="E2">
            <v>0</v>
          </cell>
          <cell r="F2">
            <v>0</v>
          </cell>
          <cell r="G2">
            <v>0</v>
          </cell>
          <cell r="H2">
            <v>0</v>
          </cell>
          <cell r="I2" t="str">
            <v>No</v>
          </cell>
          <cell r="J2">
            <v>0</v>
          </cell>
          <cell r="K2" t="str">
            <v>Lae</v>
          </cell>
        </row>
        <row r="3">
          <cell r="A3" t="str">
            <v>H1.01.b</v>
          </cell>
          <cell r="B3" t="str">
            <v>Response</v>
          </cell>
          <cell r="C3">
            <v>0</v>
          </cell>
          <cell r="D3" t="str">
            <v>Category option</v>
          </cell>
          <cell r="E3">
            <v>1</v>
          </cell>
          <cell r="F3">
            <v>0</v>
          </cell>
          <cell r="G3">
            <v>0</v>
          </cell>
          <cell r="H3">
            <v>0</v>
          </cell>
          <cell r="I3" t="str">
            <v>Yes</v>
          </cell>
          <cell r="J3">
            <v>0</v>
          </cell>
          <cell r="K3" t="str">
            <v>Sim</v>
          </cell>
        </row>
        <row r="4">
          <cell r="A4" t="str">
            <v>H1.01.c</v>
          </cell>
          <cell r="B4" t="str">
            <v>Response</v>
          </cell>
          <cell r="C4">
            <v>0</v>
          </cell>
          <cell r="D4" t="str">
            <v>Category option</v>
          </cell>
          <cell r="E4">
            <v>997</v>
          </cell>
          <cell r="I4" t="str">
            <v>Other (specify)</v>
          </cell>
          <cell r="J4">
            <v>0</v>
          </cell>
          <cell r="K4" t="str">
            <v>Seluk (spesifika)</v>
          </cell>
        </row>
        <row r="5">
          <cell r="A5" t="str">
            <v>H1.01.d</v>
          </cell>
          <cell r="B5" t="str">
            <v>Response</v>
          </cell>
          <cell r="C5">
            <v>0</v>
          </cell>
          <cell r="D5" t="str">
            <v>Category option</v>
          </cell>
          <cell r="E5">
            <v>998</v>
          </cell>
          <cell r="I5" t="str">
            <v>Don't know</v>
          </cell>
          <cell r="J5">
            <v>0</v>
          </cell>
          <cell r="K5" t="str">
            <v>La hatene</v>
          </cell>
        </row>
        <row r="6">
          <cell r="A6" t="str">
            <v>H1.01.e</v>
          </cell>
          <cell r="B6" t="str">
            <v>Response</v>
          </cell>
          <cell r="C6">
            <v>0</v>
          </cell>
          <cell r="D6" t="str">
            <v>Category option</v>
          </cell>
          <cell r="E6">
            <v>999</v>
          </cell>
          <cell r="F6">
            <v>0</v>
          </cell>
          <cell r="G6">
            <v>0</v>
          </cell>
          <cell r="H6">
            <v>0</v>
          </cell>
          <cell r="I6" t="str">
            <v>Refused to answer</v>
          </cell>
          <cell r="J6">
            <v>0</v>
          </cell>
          <cell r="K6" t="str">
            <v>Lakohi fo resposta</v>
          </cell>
        </row>
        <row r="7">
          <cell r="A7" t="str">
            <v>H2.30.a</v>
          </cell>
          <cell r="B7" t="str">
            <v>Response</v>
          </cell>
          <cell r="C7">
            <v>0</v>
          </cell>
          <cell r="D7" t="str">
            <v>Category option</v>
          </cell>
          <cell r="E7">
            <v>996</v>
          </cell>
          <cell r="F7">
            <v>0</v>
          </cell>
          <cell r="G7">
            <v>0</v>
          </cell>
          <cell r="H7">
            <v>0</v>
          </cell>
          <cell r="I7" t="str">
            <v>Estimated</v>
          </cell>
          <cell r="J7">
            <v>0</v>
          </cell>
          <cell r="K7" t="str">
            <v>Estimasaun</v>
          </cell>
        </row>
        <row r="8">
          <cell r="A8" t="str">
            <v>H2.30.b</v>
          </cell>
          <cell r="B8" t="str">
            <v>Response</v>
          </cell>
          <cell r="C8">
            <v>0</v>
          </cell>
          <cell r="D8" t="str">
            <v>Category option</v>
          </cell>
          <cell r="E8">
            <v>995</v>
          </cell>
          <cell r="F8">
            <v>0</v>
          </cell>
          <cell r="G8">
            <v>0</v>
          </cell>
          <cell r="H8">
            <v>0</v>
          </cell>
          <cell r="I8" t="str">
            <v>Seems wrong</v>
          </cell>
          <cell r="J8">
            <v>0</v>
          </cell>
          <cell r="K8" t="str">
            <v>Karik sala</v>
          </cell>
        </row>
        <row r="9">
          <cell r="A9" t="str">
            <v>H2.30.c</v>
          </cell>
          <cell r="B9" t="str">
            <v>Response</v>
          </cell>
          <cell r="C9">
            <v>0</v>
          </cell>
          <cell r="D9" t="str">
            <v>Category option</v>
          </cell>
          <cell r="E9">
            <v>994</v>
          </cell>
          <cell r="F9">
            <v>0</v>
          </cell>
          <cell r="G9">
            <v>0</v>
          </cell>
          <cell r="H9">
            <v>0</v>
          </cell>
          <cell r="I9" t="str">
            <v>Use year of birth instead</v>
          </cell>
          <cell r="J9">
            <v>0</v>
          </cell>
          <cell r="K9" t="str">
            <v>Uza deit data moris</v>
          </cell>
        </row>
        <row r="10">
          <cell r="A10" t="str">
            <v>ME105.a</v>
          </cell>
          <cell r="B10" t="str">
            <v>Response</v>
          </cell>
          <cell r="C10">
            <v>0</v>
          </cell>
          <cell r="D10" t="str">
            <v>Category option</v>
          </cell>
          <cell r="E10">
            <v>993</v>
          </cell>
          <cell r="F10">
            <v>0</v>
          </cell>
          <cell r="G10">
            <v>0</v>
          </cell>
          <cell r="H10">
            <v>0</v>
          </cell>
          <cell r="I10" t="str">
            <v>Don't know - estimate amount with image of cart</v>
          </cell>
          <cell r="J10">
            <v>0</v>
          </cell>
          <cell r="K10" t="str">
            <v>La hatene - koko sura liu husi hare foto gerobak</v>
          </cell>
        </row>
        <row r="11">
          <cell r="A11" t="str">
            <v>H1.02.a</v>
          </cell>
          <cell r="B11" t="str">
            <v>Response</v>
          </cell>
          <cell r="C11">
            <v>0</v>
          </cell>
          <cell r="D11" t="str">
            <v>Category option</v>
          </cell>
          <cell r="E11">
            <v>1</v>
          </cell>
          <cell r="F11">
            <v>0</v>
          </cell>
          <cell r="G11">
            <v>0</v>
          </cell>
          <cell r="H11">
            <v>0</v>
          </cell>
          <cell r="I11" t="str">
            <v>None completed</v>
          </cell>
          <cell r="J11">
            <v>0</v>
          </cell>
          <cell r="K11" t="str">
            <v>La Kompletu</v>
          </cell>
        </row>
        <row r="12">
          <cell r="A12" t="str">
            <v>H1.02.b</v>
          </cell>
          <cell r="B12" t="str">
            <v>Response</v>
          </cell>
          <cell r="C12">
            <v>0</v>
          </cell>
          <cell r="D12" t="str">
            <v>Category option</v>
          </cell>
          <cell r="E12">
            <v>2</v>
          </cell>
          <cell r="F12">
            <v>0</v>
          </cell>
          <cell r="G12">
            <v>0</v>
          </cell>
          <cell r="H12">
            <v>0</v>
          </cell>
          <cell r="I12" t="str">
            <v>Pre-School</v>
          </cell>
          <cell r="J12">
            <v>0</v>
          </cell>
          <cell r="K12" t="str">
            <v>Pre-Eskolar</v>
          </cell>
        </row>
        <row r="13">
          <cell r="A13" t="str">
            <v>H1.02.c</v>
          </cell>
          <cell r="B13" t="str">
            <v>Response</v>
          </cell>
          <cell r="C13">
            <v>0</v>
          </cell>
          <cell r="D13" t="str">
            <v>Category option</v>
          </cell>
          <cell r="E13">
            <v>3</v>
          </cell>
          <cell r="F13">
            <v>0</v>
          </cell>
          <cell r="G13">
            <v>0</v>
          </cell>
          <cell r="H13">
            <v>0</v>
          </cell>
          <cell r="I13" t="str">
            <v>Primary School</v>
          </cell>
          <cell r="J13">
            <v>0</v>
          </cell>
          <cell r="K13" t="str">
            <v>Eskola Primária</v>
          </cell>
        </row>
        <row r="14">
          <cell r="A14" t="str">
            <v>H1.02.d</v>
          </cell>
          <cell r="B14" t="str">
            <v>Response</v>
          </cell>
          <cell r="C14">
            <v>0</v>
          </cell>
          <cell r="D14" t="str">
            <v>Category option</v>
          </cell>
          <cell r="E14">
            <v>4</v>
          </cell>
          <cell r="F14">
            <v>0</v>
          </cell>
          <cell r="G14">
            <v>0</v>
          </cell>
          <cell r="H14">
            <v>0</v>
          </cell>
          <cell r="I14" t="str">
            <v>Junior High School</v>
          </cell>
          <cell r="J14">
            <v>0</v>
          </cell>
          <cell r="K14" t="str">
            <v>Eskola Pre-Sekundária</v>
          </cell>
        </row>
        <row r="15">
          <cell r="A15" t="str">
            <v>H1.02.e</v>
          </cell>
          <cell r="B15" t="str">
            <v>Response</v>
          </cell>
          <cell r="C15">
            <v>0</v>
          </cell>
          <cell r="D15" t="str">
            <v>Category option</v>
          </cell>
          <cell r="E15">
            <v>5</v>
          </cell>
          <cell r="F15">
            <v>0</v>
          </cell>
          <cell r="G15">
            <v>0</v>
          </cell>
          <cell r="H15">
            <v>0</v>
          </cell>
          <cell r="I15" t="str">
            <v>Senior High School</v>
          </cell>
          <cell r="J15">
            <v>0</v>
          </cell>
          <cell r="K15" t="str">
            <v>Eskola Sekundario</v>
          </cell>
        </row>
        <row r="16">
          <cell r="A16" t="str">
            <v>H1.02.f</v>
          </cell>
          <cell r="B16" t="str">
            <v>Response</v>
          </cell>
          <cell r="C16">
            <v>0</v>
          </cell>
          <cell r="D16" t="str">
            <v>Category option</v>
          </cell>
          <cell r="E16">
            <v>6</v>
          </cell>
          <cell r="F16">
            <v>0</v>
          </cell>
          <cell r="G16">
            <v>0</v>
          </cell>
          <cell r="H16">
            <v>0</v>
          </cell>
          <cell r="I16" t="str">
            <v>University</v>
          </cell>
          <cell r="J16">
            <v>0</v>
          </cell>
          <cell r="K16" t="str">
            <v>Universidade</v>
          </cell>
        </row>
        <row r="17">
          <cell r="A17" t="str">
            <v>H1.02.g</v>
          </cell>
          <cell r="B17" t="str">
            <v>Response</v>
          </cell>
          <cell r="C17">
            <v>0</v>
          </cell>
          <cell r="D17" t="str">
            <v>Category option</v>
          </cell>
          <cell r="E17">
            <v>7</v>
          </cell>
          <cell r="F17">
            <v>0</v>
          </cell>
          <cell r="G17">
            <v>0</v>
          </cell>
          <cell r="H17">
            <v>0</v>
          </cell>
          <cell r="I17" t="str">
            <v>Some classes</v>
          </cell>
          <cell r="J17">
            <v>0</v>
          </cell>
          <cell r="K17" t="str">
            <v>Klasse balun</v>
          </cell>
        </row>
        <row r="18">
          <cell r="A18" t="str">
            <v>H1.02.h</v>
          </cell>
          <cell r="B18" t="str">
            <v>Response</v>
          </cell>
          <cell r="C18">
            <v>0</v>
          </cell>
          <cell r="D18" t="str">
            <v>Category option</v>
          </cell>
          <cell r="E18">
            <v>8</v>
          </cell>
          <cell r="F18">
            <v>0</v>
          </cell>
          <cell r="G18">
            <v>0</v>
          </cell>
          <cell r="H18">
            <v>0</v>
          </cell>
          <cell r="I18" t="str">
            <v>All classes</v>
          </cell>
          <cell r="J18">
            <v>0</v>
          </cell>
          <cell r="K18" t="str">
            <v>Klasse hotu</v>
          </cell>
        </row>
        <row r="19">
          <cell r="A19" t="str">
            <v>H1.06a</v>
          </cell>
          <cell r="B19" t="str">
            <v>Response</v>
          </cell>
          <cell r="C19">
            <v>0</v>
          </cell>
          <cell r="D19" t="str">
            <v>Category option</v>
          </cell>
          <cell r="E19">
            <v>0</v>
          </cell>
          <cell r="F19">
            <v>0</v>
          </cell>
          <cell r="G19">
            <v>0</v>
          </cell>
          <cell r="H19">
            <v>0</v>
          </cell>
          <cell r="I19" t="str">
            <v>No</v>
          </cell>
          <cell r="J19">
            <v>0</v>
          </cell>
          <cell r="K19" t="str">
            <v>Lae</v>
          </cell>
        </row>
        <row r="20">
          <cell r="A20" t="str">
            <v>H1.06b</v>
          </cell>
          <cell r="B20" t="str">
            <v>Response</v>
          </cell>
          <cell r="C20">
            <v>0</v>
          </cell>
          <cell r="D20" t="str">
            <v>Category option</v>
          </cell>
          <cell r="E20">
            <v>1</v>
          </cell>
          <cell r="F20">
            <v>0</v>
          </cell>
          <cell r="G20">
            <v>0</v>
          </cell>
          <cell r="H20">
            <v>0</v>
          </cell>
          <cell r="I20" t="str">
            <v>Yes - Academy</v>
          </cell>
          <cell r="J20">
            <v>0</v>
          </cell>
          <cell r="K20" t="str">
            <v>Sim - Akademia</v>
          </cell>
        </row>
        <row r="21">
          <cell r="A21" t="str">
            <v>H1.06c</v>
          </cell>
          <cell r="B21" t="str">
            <v>Response</v>
          </cell>
          <cell r="C21">
            <v>0</v>
          </cell>
          <cell r="D21" t="str">
            <v>Category option</v>
          </cell>
          <cell r="E21">
            <v>2</v>
          </cell>
          <cell r="F21">
            <v>0</v>
          </cell>
          <cell r="G21">
            <v>0</v>
          </cell>
          <cell r="H21">
            <v>0</v>
          </cell>
          <cell r="I21" t="str">
            <v>Yes - Institute</v>
          </cell>
          <cell r="J21">
            <v>0</v>
          </cell>
          <cell r="K21" t="str">
            <v>Sim - Institutu</v>
          </cell>
        </row>
        <row r="22">
          <cell r="A22" t="str">
            <v>H1.06d</v>
          </cell>
          <cell r="B22" t="str">
            <v>Response</v>
          </cell>
          <cell r="C22">
            <v>0</v>
          </cell>
          <cell r="D22" t="str">
            <v>Category option</v>
          </cell>
          <cell r="E22">
            <v>3</v>
          </cell>
          <cell r="F22">
            <v>0</v>
          </cell>
          <cell r="G22">
            <v>0</v>
          </cell>
          <cell r="H22">
            <v>0</v>
          </cell>
          <cell r="I22" t="str">
            <v xml:space="preserve">Yes - University </v>
          </cell>
          <cell r="J22">
            <v>0</v>
          </cell>
          <cell r="K22" t="str">
            <v>Sim - Universidade</v>
          </cell>
        </row>
        <row r="23">
          <cell r="A23" t="str">
            <v>H1.06e</v>
          </cell>
          <cell r="B23" t="str">
            <v>Response</v>
          </cell>
          <cell r="C23">
            <v>0</v>
          </cell>
          <cell r="D23" t="str">
            <v>Category option</v>
          </cell>
          <cell r="E23">
            <v>4</v>
          </cell>
          <cell r="F23">
            <v>0</v>
          </cell>
          <cell r="G23">
            <v>0</v>
          </cell>
          <cell r="H23">
            <v>0</v>
          </cell>
          <cell r="I23" t="str">
            <v>Yes - Other</v>
          </cell>
          <cell r="J23">
            <v>0</v>
          </cell>
          <cell r="K23" t="str">
            <v>Sim - Seluk</v>
          </cell>
        </row>
        <row r="24">
          <cell r="A24" t="str">
            <v>M8.02a</v>
          </cell>
          <cell r="B24" t="str">
            <v>Response</v>
          </cell>
          <cell r="C24">
            <v>0</v>
          </cell>
          <cell r="D24" t="str">
            <v>Category option</v>
          </cell>
          <cell r="E24">
            <v>1</v>
          </cell>
          <cell r="F24">
            <v>0</v>
          </cell>
          <cell r="G24">
            <v>0</v>
          </cell>
          <cell r="H24">
            <v>0</v>
          </cell>
          <cell r="I24" t="str">
            <v>Uma maromak / uma lulik / god house</v>
          </cell>
          <cell r="J24">
            <v>0</v>
          </cell>
          <cell r="K24" t="str">
            <v>Uma maromak / uma lulik</v>
          </cell>
        </row>
        <row r="25">
          <cell r="A25" t="str">
            <v>M8.02b</v>
          </cell>
          <cell r="B25" t="str">
            <v>Response</v>
          </cell>
          <cell r="C25">
            <v>0</v>
          </cell>
          <cell r="D25" t="str">
            <v>Category option</v>
          </cell>
          <cell r="E25">
            <v>2</v>
          </cell>
          <cell r="F25">
            <v>0</v>
          </cell>
          <cell r="G25">
            <v>0</v>
          </cell>
          <cell r="H25">
            <v>0</v>
          </cell>
          <cell r="I25" t="str">
            <v>Uma liurai / political house</v>
          </cell>
          <cell r="J25">
            <v>0</v>
          </cell>
          <cell r="K25" t="str">
            <v>Uma liurai</v>
          </cell>
        </row>
        <row r="26">
          <cell r="A26" t="str">
            <v>M8.02c</v>
          </cell>
          <cell r="B26" t="str">
            <v>Response</v>
          </cell>
          <cell r="C26">
            <v>0</v>
          </cell>
          <cell r="D26" t="str">
            <v>Category option</v>
          </cell>
          <cell r="E26">
            <v>3</v>
          </cell>
          <cell r="F26">
            <v>0</v>
          </cell>
          <cell r="G26">
            <v>0</v>
          </cell>
          <cell r="H26">
            <v>0</v>
          </cell>
          <cell r="I26" t="str">
            <v>Gate keeper</v>
          </cell>
          <cell r="J26">
            <v>0</v>
          </cell>
          <cell r="K26" t="str">
            <v>Hein odamatan</v>
          </cell>
        </row>
        <row r="27">
          <cell r="A27" t="str">
            <v>M8.02d</v>
          </cell>
          <cell r="B27" t="str">
            <v>Response</v>
          </cell>
          <cell r="C27">
            <v>0</v>
          </cell>
          <cell r="D27" t="str">
            <v>Category option</v>
          </cell>
          <cell r="E27">
            <v>4</v>
          </cell>
          <cell r="F27">
            <v>0</v>
          </cell>
          <cell r="G27">
            <v>0</v>
          </cell>
          <cell r="H27">
            <v>0</v>
          </cell>
          <cell r="I27" t="str">
            <v>Newcomer</v>
          </cell>
          <cell r="J27">
            <v>0</v>
          </cell>
          <cell r="K27" t="str">
            <v>Ema foun</v>
          </cell>
        </row>
        <row r="28">
          <cell r="A28" t="str">
            <v>M8.02e</v>
          </cell>
          <cell r="B28" t="str">
            <v>Response</v>
          </cell>
          <cell r="C28">
            <v>0</v>
          </cell>
          <cell r="D28" t="str">
            <v>Category option</v>
          </cell>
          <cell r="E28">
            <v>5</v>
          </cell>
          <cell r="F28">
            <v>0</v>
          </cell>
          <cell r="G28">
            <v>0</v>
          </cell>
          <cell r="H28">
            <v>0</v>
          </cell>
          <cell r="I28" t="str">
            <v>Other position</v>
          </cell>
          <cell r="J28">
            <v>0</v>
          </cell>
          <cell r="K28" t="str">
            <v>Pojisaun seluk</v>
          </cell>
        </row>
        <row r="29">
          <cell r="A29" t="str">
            <v>M3.02.a</v>
          </cell>
          <cell r="B29" t="str">
            <v>Response</v>
          </cell>
          <cell r="C29">
            <v>0</v>
          </cell>
          <cell r="D29" t="str">
            <v>Category option</v>
          </cell>
          <cell r="E29">
            <v>1</v>
          </cell>
          <cell r="F29">
            <v>0</v>
          </cell>
          <cell r="G29">
            <v>0</v>
          </cell>
          <cell r="H29">
            <v>0</v>
          </cell>
          <cell r="I29" t="str">
            <v>Yes - part owned</v>
          </cell>
          <cell r="J29">
            <v>0</v>
          </cell>
          <cell r="K29" t="str">
            <v>Sim - balun</v>
          </cell>
        </row>
        <row r="30">
          <cell r="A30" t="str">
            <v>M3.02.b</v>
          </cell>
          <cell r="B30" t="str">
            <v>Response</v>
          </cell>
          <cell r="C30">
            <v>0</v>
          </cell>
          <cell r="D30" t="str">
            <v>Category option</v>
          </cell>
          <cell r="E30">
            <v>2</v>
          </cell>
          <cell r="I30" t="str">
            <v>Yes - fully owned</v>
          </cell>
          <cell r="K30" t="str">
            <v>Sim - tomak</v>
          </cell>
        </row>
        <row r="31">
          <cell r="A31" t="str">
            <v>M3.03.a</v>
          </cell>
          <cell r="B31" t="str">
            <v>Response</v>
          </cell>
          <cell r="C31">
            <v>0</v>
          </cell>
          <cell r="D31" t="str">
            <v>Category option</v>
          </cell>
          <cell r="E31">
            <v>1</v>
          </cell>
          <cell r="F31">
            <v>0</v>
          </cell>
          <cell r="G31">
            <v>0</v>
          </cell>
          <cell r="H31">
            <v>0</v>
          </cell>
          <cell r="I31" t="str">
            <v>Uncompacted earth</v>
          </cell>
          <cell r="J31">
            <v>0</v>
          </cell>
          <cell r="K31" t="str">
            <v>Rai nebee la hanehan metin</v>
          </cell>
        </row>
        <row r="32">
          <cell r="A32" t="str">
            <v>M3.03.b</v>
          </cell>
          <cell r="B32" t="str">
            <v>Response</v>
          </cell>
          <cell r="C32">
            <v>0</v>
          </cell>
          <cell r="D32" t="str">
            <v>Category option</v>
          </cell>
          <cell r="E32">
            <v>2</v>
          </cell>
          <cell r="F32">
            <v>0</v>
          </cell>
          <cell r="G32">
            <v>0</v>
          </cell>
          <cell r="H32">
            <v>0</v>
          </cell>
          <cell r="I32" t="str">
            <v>Sand</v>
          </cell>
          <cell r="J32">
            <v>0</v>
          </cell>
          <cell r="K32" t="str">
            <v>Rai henek</v>
          </cell>
        </row>
        <row r="33">
          <cell r="A33" t="str">
            <v>M3.03.c</v>
          </cell>
          <cell r="B33" t="str">
            <v>Response</v>
          </cell>
          <cell r="C33">
            <v>0</v>
          </cell>
          <cell r="D33" t="str">
            <v>Category option</v>
          </cell>
          <cell r="E33">
            <v>3</v>
          </cell>
          <cell r="F33">
            <v>0</v>
          </cell>
          <cell r="G33">
            <v>0</v>
          </cell>
          <cell r="H33">
            <v>0</v>
          </cell>
          <cell r="I33" t="str">
            <v>Compacted dung/mud/clay</v>
          </cell>
          <cell r="J33">
            <v>0</v>
          </cell>
          <cell r="K33" t="str">
            <v>Estrume / tahu / tahu belit nebee hanehan metin</v>
          </cell>
        </row>
        <row r="34">
          <cell r="A34" t="str">
            <v>M3.03.d</v>
          </cell>
          <cell r="B34" t="str">
            <v>Response</v>
          </cell>
          <cell r="C34">
            <v>0</v>
          </cell>
          <cell r="D34" t="str">
            <v>Category option</v>
          </cell>
          <cell r="E34">
            <v>4</v>
          </cell>
          <cell r="F34">
            <v>0</v>
          </cell>
          <cell r="G34">
            <v>0</v>
          </cell>
          <cell r="H34">
            <v>0</v>
          </cell>
          <cell r="I34" t="str">
            <v>Bamboo</v>
          </cell>
          <cell r="J34">
            <v>0</v>
          </cell>
          <cell r="K34" t="str">
            <v>Bambu</v>
          </cell>
        </row>
        <row r="35">
          <cell r="A35" t="str">
            <v>M3.03.e</v>
          </cell>
          <cell r="B35" t="str">
            <v>Response</v>
          </cell>
          <cell r="C35">
            <v>0</v>
          </cell>
          <cell r="D35" t="str">
            <v>Category option</v>
          </cell>
          <cell r="E35">
            <v>5</v>
          </cell>
          <cell r="F35">
            <v>0</v>
          </cell>
          <cell r="G35">
            <v>0</v>
          </cell>
          <cell r="H35">
            <v>0</v>
          </cell>
          <cell r="I35" t="str">
            <v>Palm</v>
          </cell>
          <cell r="J35">
            <v>0</v>
          </cell>
          <cell r="K35" t="str">
            <v>Tali</v>
          </cell>
        </row>
        <row r="36">
          <cell r="A36" t="str">
            <v>M3.03.f</v>
          </cell>
          <cell r="B36" t="str">
            <v>Response</v>
          </cell>
          <cell r="C36">
            <v>0</v>
          </cell>
          <cell r="D36" t="str">
            <v>Category option</v>
          </cell>
          <cell r="E36">
            <v>6</v>
          </cell>
          <cell r="F36">
            <v>0</v>
          </cell>
          <cell r="G36">
            <v>0</v>
          </cell>
          <cell r="H36">
            <v>0</v>
          </cell>
          <cell r="I36" t="str">
            <v>Plastic Sheeting</v>
          </cell>
          <cell r="J36">
            <v>0</v>
          </cell>
          <cell r="K36" t="str">
            <v>Taka ho plastik</v>
          </cell>
        </row>
        <row r="37">
          <cell r="A37" t="str">
            <v>M3.03.g</v>
          </cell>
          <cell r="B37" t="str">
            <v>Response</v>
          </cell>
          <cell r="C37">
            <v>0</v>
          </cell>
          <cell r="D37" t="str">
            <v>Category option</v>
          </cell>
          <cell r="E37">
            <v>7</v>
          </cell>
          <cell r="F37">
            <v>0</v>
          </cell>
          <cell r="G37">
            <v>0</v>
          </cell>
          <cell r="H37">
            <v>0</v>
          </cell>
          <cell r="I37" t="str">
            <v>Matting</v>
          </cell>
          <cell r="J37">
            <v>0</v>
          </cell>
          <cell r="K37" t="str">
            <v>Biti</v>
          </cell>
        </row>
        <row r="38">
          <cell r="A38" t="str">
            <v>M3.03.h</v>
          </cell>
          <cell r="B38" t="str">
            <v>Response</v>
          </cell>
          <cell r="C38">
            <v>0</v>
          </cell>
          <cell r="D38" t="str">
            <v>Category option</v>
          </cell>
          <cell r="E38">
            <v>8</v>
          </cell>
          <cell r="F38">
            <v>0</v>
          </cell>
          <cell r="G38">
            <v>0</v>
          </cell>
          <cell r="H38">
            <v>0</v>
          </cell>
          <cell r="I38" t="str">
            <v>Wood</v>
          </cell>
          <cell r="J38">
            <v>0</v>
          </cell>
          <cell r="K38" t="str">
            <v>Ai</v>
          </cell>
        </row>
        <row r="39">
          <cell r="A39" t="str">
            <v>M3.03.i</v>
          </cell>
          <cell r="B39" t="str">
            <v>Response</v>
          </cell>
          <cell r="C39">
            <v>0</v>
          </cell>
          <cell r="D39" t="str">
            <v>Category option</v>
          </cell>
          <cell r="E39">
            <v>9</v>
          </cell>
          <cell r="F39">
            <v>0</v>
          </cell>
          <cell r="G39">
            <v>0</v>
          </cell>
          <cell r="H39">
            <v>0</v>
          </cell>
          <cell r="I39" t="str">
            <v>Vinyl</v>
          </cell>
          <cell r="J39">
            <v>0</v>
          </cell>
          <cell r="K39" t="str">
            <v>Sintetiku</v>
          </cell>
        </row>
        <row r="40">
          <cell r="A40" t="str">
            <v>M3.03.j</v>
          </cell>
          <cell r="B40" t="str">
            <v>Response</v>
          </cell>
          <cell r="C40">
            <v>0</v>
          </cell>
          <cell r="D40" t="str">
            <v>Category option</v>
          </cell>
          <cell r="E40">
            <v>10</v>
          </cell>
          <cell r="F40">
            <v>0</v>
          </cell>
          <cell r="G40">
            <v>0</v>
          </cell>
          <cell r="H40">
            <v>0</v>
          </cell>
          <cell r="I40" t="str">
            <v>Asphalt/Cement</v>
          </cell>
          <cell r="J40">
            <v>0</v>
          </cell>
          <cell r="K40" t="str">
            <v>Alkatraun/Simente</v>
          </cell>
        </row>
        <row r="41">
          <cell r="A41" t="str">
            <v>M3.03.k</v>
          </cell>
          <cell r="B41" t="str">
            <v>Response</v>
          </cell>
          <cell r="C41">
            <v>0</v>
          </cell>
          <cell r="D41" t="str">
            <v>Category option</v>
          </cell>
          <cell r="E41">
            <v>11</v>
          </cell>
          <cell r="F41">
            <v>0</v>
          </cell>
          <cell r="G41">
            <v>0</v>
          </cell>
          <cell r="H41">
            <v>0</v>
          </cell>
          <cell r="I41" t="str">
            <v>Rock/Stones</v>
          </cell>
          <cell r="J41">
            <v>0</v>
          </cell>
          <cell r="K41" t="str">
            <v>Fatuk bot/britas</v>
          </cell>
        </row>
        <row r="42">
          <cell r="A42" t="str">
            <v>M3.03.l</v>
          </cell>
          <cell r="B42" t="str">
            <v>Response</v>
          </cell>
          <cell r="C42">
            <v>0</v>
          </cell>
          <cell r="D42" t="str">
            <v>Category option</v>
          </cell>
          <cell r="E42">
            <v>12</v>
          </cell>
          <cell r="F42">
            <v>0</v>
          </cell>
          <cell r="G42">
            <v>0</v>
          </cell>
          <cell r="H42">
            <v>0</v>
          </cell>
          <cell r="I42" t="str">
            <v>Tiles</v>
          </cell>
          <cell r="J42">
            <v>0</v>
          </cell>
          <cell r="K42" t="str">
            <v>Telha</v>
          </cell>
        </row>
        <row r="43">
          <cell r="A43" t="str">
            <v>M3.03.m</v>
          </cell>
          <cell r="B43" t="str">
            <v>Response</v>
          </cell>
          <cell r="C43">
            <v>0</v>
          </cell>
          <cell r="D43" t="str">
            <v>Category option</v>
          </cell>
          <cell r="E43">
            <v>13</v>
          </cell>
          <cell r="F43">
            <v>0</v>
          </cell>
          <cell r="G43">
            <v>0</v>
          </cell>
          <cell r="H43">
            <v>0</v>
          </cell>
          <cell r="I43" t="str">
            <v>Carpet</v>
          </cell>
          <cell r="J43">
            <v>0</v>
          </cell>
          <cell r="K43" t="str">
            <v>Karpet</v>
          </cell>
        </row>
        <row r="44">
          <cell r="A44" t="str">
            <v>H2.11.a</v>
          </cell>
          <cell r="B44" t="str">
            <v>Response</v>
          </cell>
          <cell r="C44">
            <v>0</v>
          </cell>
          <cell r="D44" t="str">
            <v>Category option</v>
          </cell>
          <cell r="E44">
            <v>0</v>
          </cell>
          <cell r="F44">
            <v>0</v>
          </cell>
          <cell r="G44">
            <v>0</v>
          </cell>
          <cell r="H44">
            <v>0</v>
          </cell>
          <cell r="I44" t="str">
            <v>Female</v>
          </cell>
          <cell r="J44">
            <v>0</v>
          </cell>
          <cell r="K44" t="str">
            <v>Feto</v>
          </cell>
        </row>
        <row r="45">
          <cell r="A45" t="str">
            <v>H2.11.b</v>
          </cell>
          <cell r="B45" t="str">
            <v>Response</v>
          </cell>
          <cell r="C45">
            <v>0</v>
          </cell>
          <cell r="D45" t="str">
            <v>Category option</v>
          </cell>
          <cell r="E45">
            <v>1</v>
          </cell>
          <cell r="F45">
            <v>0</v>
          </cell>
          <cell r="G45">
            <v>0</v>
          </cell>
          <cell r="H45">
            <v>0</v>
          </cell>
          <cell r="I45" t="str">
            <v>Male</v>
          </cell>
          <cell r="J45">
            <v>0</v>
          </cell>
          <cell r="K45" t="str">
            <v>Mane</v>
          </cell>
        </row>
        <row r="46">
          <cell r="A46" t="str">
            <v>H2.12.a</v>
          </cell>
          <cell r="B46" t="str">
            <v>Response</v>
          </cell>
          <cell r="C46">
            <v>0</v>
          </cell>
          <cell r="D46" t="str">
            <v>Category option</v>
          </cell>
          <cell r="E46">
            <v>0</v>
          </cell>
          <cell r="F46">
            <v>0</v>
          </cell>
          <cell r="G46">
            <v>0</v>
          </cell>
          <cell r="H46">
            <v>0</v>
          </cell>
          <cell r="I46" t="str">
            <v>Head</v>
          </cell>
          <cell r="J46">
            <v>0</v>
          </cell>
          <cell r="K46" t="str">
            <v>Xefi uma-kain</v>
          </cell>
        </row>
        <row r="47">
          <cell r="A47" t="str">
            <v>H2.12.b</v>
          </cell>
          <cell r="B47" t="str">
            <v>Response</v>
          </cell>
          <cell r="C47">
            <v>0</v>
          </cell>
          <cell r="D47" t="str">
            <v>Category option</v>
          </cell>
          <cell r="E47">
            <v>1</v>
          </cell>
          <cell r="F47">
            <v>0</v>
          </cell>
          <cell r="G47">
            <v>0</v>
          </cell>
          <cell r="H47">
            <v>0</v>
          </cell>
          <cell r="I47" t="str">
            <v>Wife of head</v>
          </cell>
          <cell r="J47">
            <v>0</v>
          </cell>
          <cell r="K47" t="str">
            <v>Fen / kaben husi xefi uma-kain</v>
          </cell>
        </row>
        <row r="48">
          <cell r="A48" t="str">
            <v>H2.12.c</v>
          </cell>
          <cell r="B48" t="str">
            <v>Response</v>
          </cell>
          <cell r="C48">
            <v>0</v>
          </cell>
          <cell r="D48" t="str">
            <v>Category option</v>
          </cell>
          <cell r="E48">
            <v>2</v>
          </cell>
          <cell r="F48">
            <v>0</v>
          </cell>
          <cell r="G48">
            <v>0</v>
          </cell>
          <cell r="H48">
            <v>0</v>
          </cell>
          <cell r="I48" t="str">
            <v>Husband of head</v>
          </cell>
          <cell r="J48">
            <v>0</v>
          </cell>
          <cell r="K48" t="str">
            <v>Laen / kaben xefi uma-kain</v>
          </cell>
        </row>
        <row r="49">
          <cell r="A49" t="str">
            <v>H2.12.d</v>
          </cell>
          <cell r="B49" t="str">
            <v>Response</v>
          </cell>
          <cell r="C49">
            <v>0</v>
          </cell>
          <cell r="D49" t="str">
            <v>Category option</v>
          </cell>
          <cell r="E49">
            <v>3</v>
          </cell>
          <cell r="F49">
            <v>0</v>
          </cell>
          <cell r="G49">
            <v>0</v>
          </cell>
          <cell r="H49">
            <v>0</v>
          </cell>
          <cell r="I49" t="str">
            <v xml:space="preserve">Son </v>
          </cell>
          <cell r="J49">
            <v>0</v>
          </cell>
          <cell r="K49" t="str">
            <v>Oan mane</v>
          </cell>
        </row>
        <row r="50">
          <cell r="A50" t="str">
            <v>H2.12.e</v>
          </cell>
          <cell r="B50" t="str">
            <v>Response</v>
          </cell>
          <cell r="C50">
            <v>0</v>
          </cell>
          <cell r="D50" t="str">
            <v>Category option</v>
          </cell>
          <cell r="E50">
            <v>4</v>
          </cell>
          <cell r="F50">
            <v>0</v>
          </cell>
          <cell r="G50">
            <v>0</v>
          </cell>
          <cell r="H50">
            <v>0</v>
          </cell>
          <cell r="I50" t="str">
            <v>Daughter</v>
          </cell>
          <cell r="J50">
            <v>0</v>
          </cell>
          <cell r="K50" t="str">
            <v>Oan feto</v>
          </cell>
        </row>
        <row r="51">
          <cell r="A51" t="str">
            <v>H2.12.f</v>
          </cell>
          <cell r="B51" t="str">
            <v>Response</v>
          </cell>
          <cell r="C51">
            <v>0</v>
          </cell>
          <cell r="D51" t="str">
            <v>Category option</v>
          </cell>
          <cell r="E51">
            <v>5</v>
          </cell>
          <cell r="F51">
            <v>0</v>
          </cell>
          <cell r="G51">
            <v>0</v>
          </cell>
          <cell r="H51">
            <v>0</v>
          </cell>
          <cell r="I51" t="str">
            <v>Adopted / step-child</v>
          </cell>
          <cell r="J51">
            <v>0</v>
          </cell>
          <cell r="K51" t="str">
            <v>Oan hakiak</v>
          </cell>
        </row>
        <row r="52">
          <cell r="A52" t="str">
            <v>H2.12.g</v>
          </cell>
          <cell r="B52" t="str">
            <v>Response</v>
          </cell>
          <cell r="C52">
            <v>0</v>
          </cell>
          <cell r="D52" t="str">
            <v>Category option</v>
          </cell>
          <cell r="E52">
            <v>6</v>
          </cell>
          <cell r="F52">
            <v>0</v>
          </cell>
          <cell r="G52">
            <v>0</v>
          </cell>
          <cell r="H52">
            <v>0</v>
          </cell>
          <cell r="I52" t="str">
            <v>Granddaughter</v>
          </cell>
          <cell r="J52">
            <v>0</v>
          </cell>
          <cell r="K52" t="str">
            <v>Be-oan feto</v>
          </cell>
        </row>
        <row r="53">
          <cell r="A53" t="str">
            <v>H2.12.h</v>
          </cell>
          <cell r="B53" t="str">
            <v>Response</v>
          </cell>
          <cell r="C53">
            <v>0</v>
          </cell>
          <cell r="D53" t="str">
            <v>Category option</v>
          </cell>
          <cell r="E53">
            <v>7</v>
          </cell>
          <cell r="F53">
            <v>0</v>
          </cell>
          <cell r="G53">
            <v>0</v>
          </cell>
          <cell r="H53">
            <v>0</v>
          </cell>
          <cell r="I53" t="str">
            <v>Grandson</v>
          </cell>
          <cell r="J53">
            <v>0</v>
          </cell>
          <cell r="K53" t="str">
            <v>Be-oan mane</v>
          </cell>
        </row>
        <row r="54">
          <cell r="A54" t="str">
            <v>H2.12.i</v>
          </cell>
          <cell r="B54" t="str">
            <v>Response</v>
          </cell>
          <cell r="C54">
            <v>0</v>
          </cell>
          <cell r="D54" t="str">
            <v>Category option</v>
          </cell>
          <cell r="E54">
            <v>8</v>
          </cell>
          <cell r="F54">
            <v>0</v>
          </cell>
          <cell r="G54">
            <v>0</v>
          </cell>
          <cell r="H54">
            <v>0</v>
          </cell>
          <cell r="I54" t="str">
            <v>Niece</v>
          </cell>
          <cell r="J54">
            <v>0</v>
          </cell>
          <cell r="K54" t="str">
            <v>Subrinha</v>
          </cell>
        </row>
        <row r="55">
          <cell r="A55" t="str">
            <v>H2.12.j</v>
          </cell>
          <cell r="B55" t="str">
            <v>Response</v>
          </cell>
          <cell r="C55">
            <v>0</v>
          </cell>
          <cell r="D55" t="str">
            <v>Category option</v>
          </cell>
          <cell r="E55">
            <v>9</v>
          </cell>
          <cell r="F55">
            <v>0</v>
          </cell>
          <cell r="G55">
            <v>0</v>
          </cell>
          <cell r="H55">
            <v>0</v>
          </cell>
          <cell r="I55" t="str">
            <v>Nephew</v>
          </cell>
          <cell r="J55">
            <v>0</v>
          </cell>
          <cell r="K55" t="str">
            <v>Subrinho</v>
          </cell>
        </row>
        <row r="56">
          <cell r="A56" t="str">
            <v>H2.12.k</v>
          </cell>
          <cell r="B56" t="str">
            <v>Response</v>
          </cell>
          <cell r="C56">
            <v>0</v>
          </cell>
          <cell r="D56" t="str">
            <v>Category option</v>
          </cell>
          <cell r="E56">
            <v>10</v>
          </cell>
          <cell r="F56">
            <v>0</v>
          </cell>
          <cell r="G56">
            <v>0</v>
          </cell>
          <cell r="H56">
            <v>0</v>
          </cell>
          <cell r="I56" t="str">
            <v>Father</v>
          </cell>
          <cell r="J56">
            <v>0</v>
          </cell>
          <cell r="K56" t="str">
            <v>Aman rasik</v>
          </cell>
        </row>
        <row r="57">
          <cell r="A57" t="str">
            <v>H2.12.l</v>
          </cell>
          <cell r="B57" t="str">
            <v>Response</v>
          </cell>
          <cell r="C57">
            <v>0</v>
          </cell>
          <cell r="D57" t="str">
            <v>Category option</v>
          </cell>
          <cell r="E57">
            <v>11</v>
          </cell>
          <cell r="F57">
            <v>0</v>
          </cell>
          <cell r="G57">
            <v>0</v>
          </cell>
          <cell r="H57">
            <v>0</v>
          </cell>
          <cell r="I57" t="str">
            <v>Mother</v>
          </cell>
          <cell r="J57">
            <v>0</v>
          </cell>
          <cell r="K57" t="str">
            <v>Inan rasik</v>
          </cell>
        </row>
        <row r="58">
          <cell r="A58" t="str">
            <v>H2.12.m</v>
          </cell>
          <cell r="B58" t="str">
            <v>Response</v>
          </cell>
          <cell r="C58">
            <v>0</v>
          </cell>
          <cell r="D58" t="str">
            <v>Category option</v>
          </cell>
          <cell r="E58">
            <v>12</v>
          </cell>
          <cell r="F58">
            <v>0</v>
          </cell>
          <cell r="G58">
            <v>0</v>
          </cell>
          <cell r="H58">
            <v>0</v>
          </cell>
          <cell r="I58" t="str">
            <v>Sister</v>
          </cell>
          <cell r="J58">
            <v>0</v>
          </cell>
          <cell r="K58" t="str">
            <v>Alin feto / biin / feton</v>
          </cell>
        </row>
        <row r="59">
          <cell r="A59" t="str">
            <v>H2.12.n</v>
          </cell>
          <cell r="B59" t="str">
            <v>Response</v>
          </cell>
          <cell r="C59">
            <v>0</v>
          </cell>
          <cell r="D59" t="str">
            <v>Category option</v>
          </cell>
          <cell r="E59">
            <v>13</v>
          </cell>
          <cell r="F59">
            <v>0</v>
          </cell>
          <cell r="G59">
            <v>0</v>
          </cell>
          <cell r="H59">
            <v>0</v>
          </cell>
          <cell r="I59" t="str">
            <v>Brother</v>
          </cell>
          <cell r="J59">
            <v>0</v>
          </cell>
          <cell r="K59" t="str">
            <v>Alin mane / maun / nan</v>
          </cell>
        </row>
        <row r="60">
          <cell r="A60" t="str">
            <v>H2.12.o</v>
          </cell>
          <cell r="B60" t="str">
            <v>Response</v>
          </cell>
          <cell r="C60">
            <v>0</v>
          </cell>
          <cell r="D60" t="str">
            <v>Category option</v>
          </cell>
          <cell r="E60">
            <v>14</v>
          </cell>
          <cell r="F60">
            <v>0</v>
          </cell>
          <cell r="G60">
            <v>0</v>
          </cell>
          <cell r="H60">
            <v>0</v>
          </cell>
          <cell r="I60" t="str">
            <v>Aunt</v>
          </cell>
          <cell r="J60">
            <v>0</v>
          </cell>
          <cell r="K60" t="str">
            <v>Tia / inan kiik / inan bot</v>
          </cell>
        </row>
        <row r="61">
          <cell r="A61" t="str">
            <v>H2.12.oo</v>
          </cell>
          <cell r="B61" t="str">
            <v>Response</v>
          </cell>
          <cell r="C61">
            <v>0</v>
          </cell>
          <cell r="D61" t="str">
            <v>Category option</v>
          </cell>
          <cell r="E61">
            <v>15</v>
          </cell>
          <cell r="F61">
            <v>0</v>
          </cell>
          <cell r="G61">
            <v>0</v>
          </cell>
          <cell r="H61">
            <v>0</v>
          </cell>
          <cell r="I61" t="str">
            <v>Uncle</v>
          </cell>
          <cell r="J61">
            <v>0</v>
          </cell>
          <cell r="K61" t="str">
            <v>Tiu / aman kiik / aman bot</v>
          </cell>
        </row>
        <row r="62">
          <cell r="A62" t="str">
            <v>H2.12.p</v>
          </cell>
          <cell r="B62" t="str">
            <v>Response</v>
          </cell>
          <cell r="C62">
            <v>0</v>
          </cell>
          <cell r="D62" t="str">
            <v>Category option</v>
          </cell>
          <cell r="E62">
            <v>16</v>
          </cell>
          <cell r="F62">
            <v>0</v>
          </cell>
          <cell r="G62">
            <v>0</v>
          </cell>
          <cell r="H62">
            <v>0</v>
          </cell>
          <cell r="I62" t="str">
            <v>Daughter-in-Law</v>
          </cell>
          <cell r="J62">
            <v>0</v>
          </cell>
          <cell r="K62" t="str">
            <v>Feto foun</v>
          </cell>
        </row>
        <row r="63">
          <cell r="A63" t="str">
            <v>H2.12.pp</v>
          </cell>
          <cell r="B63" t="str">
            <v>Response</v>
          </cell>
          <cell r="C63">
            <v>0</v>
          </cell>
          <cell r="D63" t="str">
            <v>Category option</v>
          </cell>
          <cell r="E63">
            <v>17</v>
          </cell>
          <cell r="F63">
            <v>0</v>
          </cell>
          <cell r="G63">
            <v>0</v>
          </cell>
          <cell r="H63">
            <v>0</v>
          </cell>
          <cell r="I63" t="str">
            <v>Son-in-Law</v>
          </cell>
          <cell r="J63">
            <v>0</v>
          </cell>
          <cell r="K63" t="str">
            <v>Mane foun</v>
          </cell>
        </row>
        <row r="64">
          <cell r="A64" t="str">
            <v>H2.12.q</v>
          </cell>
          <cell r="B64" t="str">
            <v>Response</v>
          </cell>
          <cell r="C64">
            <v>0</v>
          </cell>
          <cell r="D64" t="str">
            <v>Category option</v>
          </cell>
          <cell r="E64">
            <v>18</v>
          </cell>
          <cell r="F64">
            <v>0</v>
          </cell>
          <cell r="G64">
            <v>0</v>
          </cell>
          <cell r="H64">
            <v>0</v>
          </cell>
          <cell r="I64" t="str">
            <v>Grandfather</v>
          </cell>
          <cell r="J64">
            <v>0</v>
          </cell>
          <cell r="K64" t="str">
            <v>Avo mane</v>
          </cell>
        </row>
        <row r="65">
          <cell r="A65" t="str">
            <v>H2.12.r</v>
          </cell>
          <cell r="B65" t="str">
            <v>Response</v>
          </cell>
          <cell r="C65">
            <v>0</v>
          </cell>
          <cell r="D65" t="str">
            <v>Category option</v>
          </cell>
          <cell r="E65">
            <v>19</v>
          </cell>
          <cell r="F65">
            <v>0</v>
          </cell>
          <cell r="G65">
            <v>0</v>
          </cell>
          <cell r="H65">
            <v>0</v>
          </cell>
          <cell r="I65" t="str">
            <v>Grandmother</v>
          </cell>
          <cell r="J65">
            <v>0</v>
          </cell>
          <cell r="K65" t="str">
            <v>Avo feto</v>
          </cell>
        </row>
        <row r="66">
          <cell r="A66" t="str">
            <v>H2.12.s</v>
          </cell>
          <cell r="B66" t="str">
            <v>Response</v>
          </cell>
          <cell r="C66">
            <v>0</v>
          </cell>
          <cell r="D66" t="str">
            <v>Category option</v>
          </cell>
          <cell r="E66">
            <v>20</v>
          </cell>
          <cell r="F66">
            <v>0</v>
          </cell>
          <cell r="G66">
            <v>0</v>
          </cell>
          <cell r="H66">
            <v>0</v>
          </cell>
          <cell r="I66" t="str">
            <v>Father-in-Law</v>
          </cell>
          <cell r="J66">
            <v>0</v>
          </cell>
          <cell r="K66" t="str">
            <v>Banin mane</v>
          </cell>
        </row>
        <row r="67">
          <cell r="A67" t="str">
            <v>H2.12.t</v>
          </cell>
          <cell r="B67" t="str">
            <v>Response</v>
          </cell>
          <cell r="C67">
            <v>0</v>
          </cell>
          <cell r="D67" t="str">
            <v>Category option</v>
          </cell>
          <cell r="E67">
            <v>21</v>
          </cell>
          <cell r="F67">
            <v>0</v>
          </cell>
          <cell r="G67">
            <v>0</v>
          </cell>
          <cell r="H67">
            <v>0</v>
          </cell>
          <cell r="I67" t="str">
            <v>Mother-in-Law</v>
          </cell>
          <cell r="J67">
            <v>0</v>
          </cell>
          <cell r="K67" t="str">
            <v>Banin feto</v>
          </cell>
        </row>
        <row r="68">
          <cell r="A68" t="str">
            <v>H2.12.u</v>
          </cell>
          <cell r="B68" t="str">
            <v>Response</v>
          </cell>
          <cell r="C68">
            <v>0</v>
          </cell>
          <cell r="D68" t="str">
            <v>Category option</v>
          </cell>
          <cell r="E68">
            <v>22</v>
          </cell>
          <cell r="F68">
            <v>0</v>
          </cell>
          <cell r="G68">
            <v>0</v>
          </cell>
          <cell r="H68">
            <v>0</v>
          </cell>
          <cell r="I68" t="str">
            <v>Cousin</v>
          </cell>
          <cell r="J68">
            <v>0</v>
          </cell>
          <cell r="K68" t="str">
            <v>Prima</v>
          </cell>
        </row>
        <row r="69">
          <cell r="A69" t="str">
            <v>H2.12.uu</v>
          </cell>
          <cell r="B69" t="str">
            <v>Response</v>
          </cell>
          <cell r="C69">
            <v>0</v>
          </cell>
          <cell r="D69" t="str">
            <v>Category option</v>
          </cell>
          <cell r="E69">
            <v>23</v>
          </cell>
          <cell r="F69">
            <v>0</v>
          </cell>
          <cell r="G69">
            <v>0</v>
          </cell>
          <cell r="H69">
            <v>0</v>
          </cell>
          <cell r="I69" t="str">
            <v>Cousin</v>
          </cell>
          <cell r="J69">
            <v>0</v>
          </cell>
          <cell r="K69" t="str">
            <v>Primo</v>
          </cell>
        </row>
        <row r="70">
          <cell r="A70" t="str">
            <v>H2.12.v</v>
          </cell>
          <cell r="B70" t="str">
            <v>Response</v>
          </cell>
          <cell r="C70">
            <v>0</v>
          </cell>
          <cell r="D70" t="str">
            <v>Category option</v>
          </cell>
          <cell r="E70">
            <v>24</v>
          </cell>
          <cell r="F70">
            <v>0</v>
          </cell>
          <cell r="G70">
            <v>0</v>
          </cell>
          <cell r="H70">
            <v>0</v>
          </cell>
          <cell r="I70" t="str">
            <v>Other Relative</v>
          </cell>
          <cell r="J70">
            <v>0</v>
          </cell>
          <cell r="K70" t="str">
            <v>Familia seluk</v>
          </cell>
        </row>
        <row r="71">
          <cell r="A71" t="str">
            <v>H2.12.w</v>
          </cell>
          <cell r="B71" t="str">
            <v>Response</v>
          </cell>
          <cell r="C71">
            <v>0</v>
          </cell>
          <cell r="D71" t="str">
            <v>Category option</v>
          </cell>
          <cell r="E71">
            <v>25</v>
          </cell>
          <cell r="F71">
            <v>0</v>
          </cell>
          <cell r="G71">
            <v>0</v>
          </cell>
          <cell r="H71">
            <v>0</v>
          </cell>
          <cell r="I71" t="str">
            <v>Servant / maid / helper</v>
          </cell>
          <cell r="J71">
            <v>0</v>
          </cell>
          <cell r="K71" t="str">
            <v>Pembantu (ema nebe serbisu ajuda iha uma)</v>
          </cell>
        </row>
        <row r="72">
          <cell r="A72" t="str">
            <v>H2.12.x</v>
          </cell>
          <cell r="B72" t="str">
            <v>Response</v>
          </cell>
          <cell r="C72">
            <v>0</v>
          </cell>
          <cell r="D72" t="str">
            <v>Category option</v>
          </cell>
          <cell r="E72">
            <v>26</v>
          </cell>
          <cell r="F72">
            <v>0</v>
          </cell>
          <cell r="G72">
            <v>0</v>
          </cell>
          <cell r="H72">
            <v>0</v>
          </cell>
          <cell r="I72" t="str">
            <v>Servant's relative</v>
          </cell>
          <cell r="J72">
            <v>0</v>
          </cell>
          <cell r="K72" t="str">
            <v>Pembantu nian familia</v>
          </cell>
        </row>
        <row r="73">
          <cell r="A73" t="str">
            <v>H2.12.y</v>
          </cell>
          <cell r="B73" t="str">
            <v>Response</v>
          </cell>
          <cell r="C73">
            <v>0</v>
          </cell>
          <cell r="D73" t="str">
            <v>Category option</v>
          </cell>
          <cell r="E73">
            <v>27</v>
          </cell>
          <cell r="F73">
            <v>0</v>
          </cell>
          <cell r="G73">
            <v>0</v>
          </cell>
          <cell r="H73">
            <v>0</v>
          </cell>
          <cell r="I73" t="str">
            <v>Tenant</v>
          </cell>
          <cell r="J73">
            <v>0</v>
          </cell>
          <cell r="K73" t="str">
            <v>Ema kos</v>
          </cell>
        </row>
        <row r="74">
          <cell r="A74" t="str">
            <v>H2.12.z</v>
          </cell>
          <cell r="B74" t="str">
            <v>Response</v>
          </cell>
          <cell r="C74">
            <v>0</v>
          </cell>
          <cell r="D74" t="str">
            <v>Category option</v>
          </cell>
          <cell r="E74">
            <v>28</v>
          </cell>
          <cell r="F74">
            <v>0</v>
          </cell>
          <cell r="G74">
            <v>0</v>
          </cell>
          <cell r="H74">
            <v>0</v>
          </cell>
          <cell r="I74" t="str">
            <v>Tenant's relative</v>
          </cell>
          <cell r="J74">
            <v>0</v>
          </cell>
          <cell r="K74" t="str">
            <v>Ema kos nian familia</v>
          </cell>
        </row>
        <row r="75">
          <cell r="A75" t="str">
            <v>H2.20.a</v>
          </cell>
          <cell r="B75" t="str">
            <v>Response</v>
          </cell>
          <cell r="C75">
            <v>0</v>
          </cell>
          <cell r="D75" t="str">
            <v>Category option</v>
          </cell>
          <cell r="E75">
            <v>1</v>
          </cell>
          <cell r="F75">
            <v>0</v>
          </cell>
          <cell r="G75">
            <v>0</v>
          </cell>
          <cell r="H75">
            <v>0</v>
          </cell>
          <cell r="I75" t="str">
            <v>Yes - day, month and year</v>
          </cell>
          <cell r="J75">
            <v>0</v>
          </cell>
          <cell r="K75" t="str">
            <v>Sim - loron, fulan no tinan</v>
          </cell>
        </row>
        <row r="76">
          <cell r="A76" t="str">
            <v>H2.20.b</v>
          </cell>
          <cell r="B76" t="str">
            <v>Response</v>
          </cell>
          <cell r="C76">
            <v>0</v>
          </cell>
          <cell r="D76" t="str">
            <v>Category option</v>
          </cell>
          <cell r="E76">
            <v>2</v>
          </cell>
          <cell r="F76">
            <v>0</v>
          </cell>
          <cell r="G76">
            <v>0</v>
          </cell>
          <cell r="H76">
            <v>0</v>
          </cell>
          <cell r="I76" t="str">
            <v>Yes - month and year only</v>
          </cell>
          <cell r="J76">
            <v>0</v>
          </cell>
          <cell r="K76" t="str">
            <v>Sim - fulan no tinan deit</v>
          </cell>
        </row>
        <row r="77">
          <cell r="A77" t="str">
            <v>H2.20.c</v>
          </cell>
          <cell r="B77" t="str">
            <v>Response</v>
          </cell>
          <cell r="C77">
            <v>0</v>
          </cell>
          <cell r="D77" t="str">
            <v>Category option</v>
          </cell>
          <cell r="E77">
            <v>3</v>
          </cell>
          <cell r="F77">
            <v>0</v>
          </cell>
          <cell r="G77">
            <v>0</v>
          </cell>
          <cell r="H77">
            <v>0</v>
          </cell>
          <cell r="I77" t="str">
            <v>Yes - year only</v>
          </cell>
          <cell r="J77">
            <v>0</v>
          </cell>
          <cell r="K77" t="str">
            <v>Sim - tinan deit</v>
          </cell>
        </row>
        <row r="78">
          <cell r="A78" t="str">
            <v>H2.30.a</v>
          </cell>
          <cell r="B78" t="str">
            <v>Response</v>
          </cell>
          <cell r="C78">
            <v>0</v>
          </cell>
          <cell r="D78" t="str">
            <v>Category option</v>
          </cell>
          <cell r="E78">
            <v>2</v>
          </cell>
          <cell r="F78">
            <v>0</v>
          </cell>
          <cell r="G78">
            <v>0</v>
          </cell>
          <cell r="H78">
            <v>0</v>
          </cell>
          <cell r="I78" t="str">
            <v>No, refused</v>
          </cell>
          <cell r="J78">
            <v>0</v>
          </cell>
          <cell r="K78" t="str">
            <v>Lae, lakoi</v>
          </cell>
        </row>
        <row r="79">
          <cell r="A79" t="str">
            <v>H2.30.b</v>
          </cell>
          <cell r="B79" t="str">
            <v>Response</v>
          </cell>
          <cell r="C79">
            <v>0</v>
          </cell>
          <cell r="D79" t="str">
            <v>Category option</v>
          </cell>
          <cell r="E79">
            <v>3</v>
          </cell>
          <cell r="F79">
            <v>0</v>
          </cell>
          <cell r="G79">
            <v>0</v>
          </cell>
          <cell r="H79">
            <v>0</v>
          </cell>
          <cell r="I79" t="str">
            <v>No, card not available</v>
          </cell>
          <cell r="J79">
            <v>0</v>
          </cell>
          <cell r="K79" t="str">
            <v>Lae, laiha kartu</v>
          </cell>
        </row>
        <row r="80">
          <cell r="A80" t="str">
            <v>H2.32.a</v>
          </cell>
          <cell r="B80" t="str">
            <v>Response</v>
          </cell>
          <cell r="C80">
            <v>0</v>
          </cell>
          <cell r="D80" t="str">
            <v>Category option</v>
          </cell>
          <cell r="E80">
            <v>1</v>
          </cell>
          <cell r="F80">
            <v>0</v>
          </cell>
          <cell r="G80">
            <v>0</v>
          </cell>
          <cell r="H80">
            <v>0</v>
          </cell>
          <cell r="I80" t="str">
            <v>Under 15</v>
          </cell>
          <cell r="J80">
            <v>0</v>
          </cell>
          <cell r="K80" t="str">
            <v>Under 15</v>
          </cell>
        </row>
        <row r="81">
          <cell r="A81" t="str">
            <v>H2.32.b</v>
          </cell>
          <cell r="B81" t="str">
            <v>Response</v>
          </cell>
          <cell r="C81">
            <v>0</v>
          </cell>
          <cell r="D81" t="str">
            <v>Category option</v>
          </cell>
          <cell r="E81">
            <v>2</v>
          </cell>
          <cell r="F81">
            <v>0</v>
          </cell>
          <cell r="G81">
            <v>0</v>
          </cell>
          <cell r="H81">
            <v>0</v>
          </cell>
          <cell r="I81" t="str">
            <v>15-29</v>
          </cell>
          <cell r="K81" t="str">
            <v>15-29</v>
          </cell>
        </row>
        <row r="82">
          <cell r="A82" t="str">
            <v>H2.32.c</v>
          </cell>
          <cell r="B82" t="str">
            <v>Response</v>
          </cell>
          <cell r="C82">
            <v>0</v>
          </cell>
          <cell r="D82" t="str">
            <v>Category option</v>
          </cell>
          <cell r="E82">
            <v>3</v>
          </cell>
          <cell r="F82">
            <v>0</v>
          </cell>
          <cell r="G82">
            <v>0</v>
          </cell>
          <cell r="H82">
            <v>0</v>
          </cell>
          <cell r="I82" t="str">
            <v>30-49</v>
          </cell>
          <cell r="K82" t="str">
            <v>30-49</v>
          </cell>
        </row>
        <row r="83">
          <cell r="A83" t="str">
            <v>H2.32.d</v>
          </cell>
          <cell r="B83" t="str">
            <v>Response</v>
          </cell>
          <cell r="C83">
            <v>0</v>
          </cell>
          <cell r="D83" t="str">
            <v>Category option</v>
          </cell>
          <cell r="E83">
            <v>4</v>
          </cell>
          <cell r="F83">
            <v>0</v>
          </cell>
          <cell r="G83">
            <v>0</v>
          </cell>
          <cell r="H83">
            <v>0</v>
          </cell>
          <cell r="I83" t="str">
            <v>Over 50</v>
          </cell>
          <cell r="K83" t="str">
            <v>Over 50</v>
          </cell>
        </row>
        <row r="84">
          <cell r="A84" t="str">
            <v>H2.31.a</v>
          </cell>
          <cell r="B84" t="str">
            <v>Response</v>
          </cell>
          <cell r="C84">
            <v>0</v>
          </cell>
          <cell r="D84" t="str">
            <v>Category option</v>
          </cell>
          <cell r="E84">
            <v>1</v>
          </cell>
          <cell r="F84">
            <v>0</v>
          </cell>
          <cell r="G84">
            <v>0</v>
          </cell>
          <cell r="H84">
            <v>0</v>
          </cell>
          <cell r="I84" t="str">
            <v>Months</v>
          </cell>
          <cell r="J84">
            <v>0</v>
          </cell>
          <cell r="K84" t="str">
            <v>Fulan</v>
          </cell>
        </row>
        <row r="85">
          <cell r="A85" t="str">
            <v>H2.31.b</v>
          </cell>
          <cell r="B85" t="str">
            <v>Response</v>
          </cell>
          <cell r="C85">
            <v>0</v>
          </cell>
          <cell r="D85" t="str">
            <v>Category option</v>
          </cell>
          <cell r="E85">
            <v>2</v>
          </cell>
          <cell r="F85">
            <v>0</v>
          </cell>
          <cell r="G85">
            <v>0</v>
          </cell>
          <cell r="H85">
            <v>0</v>
          </cell>
          <cell r="I85" t="str">
            <v>Years</v>
          </cell>
          <cell r="J85">
            <v>0</v>
          </cell>
          <cell r="K85" t="str">
            <v>Tinan</v>
          </cell>
        </row>
        <row r="86">
          <cell r="A86" t="str">
            <v>H2.51.a</v>
          </cell>
          <cell r="B86" t="str">
            <v>Response</v>
          </cell>
          <cell r="C86">
            <v>0</v>
          </cell>
          <cell r="D86" t="str">
            <v>Category option</v>
          </cell>
          <cell r="E86">
            <v>2</v>
          </cell>
          <cell r="F86">
            <v>0</v>
          </cell>
          <cell r="G86">
            <v>0</v>
          </cell>
          <cell r="H86">
            <v>0</v>
          </cell>
          <cell r="I86" t="str">
            <v>Not born yet</v>
          </cell>
          <cell r="J86">
            <v>0</v>
          </cell>
          <cell r="K86" t="str">
            <v>Seidauk moris</v>
          </cell>
        </row>
        <row r="87">
          <cell r="A87" t="str">
            <v>H2.53.a</v>
          </cell>
          <cell r="B87" t="str">
            <v>Response</v>
          </cell>
          <cell r="C87">
            <v>0</v>
          </cell>
          <cell r="D87" t="str">
            <v>Category option</v>
          </cell>
          <cell r="E87">
            <v>1</v>
          </cell>
          <cell r="F87">
            <v>0</v>
          </cell>
          <cell r="G87">
            <v>0</v>
          </cell>
          <cell r="H87">
            <v>0</v>
          </cell>
          <cell r="I87" t="str">
            <v>Before</v>
          </cell>
          <cell r="J87">
            <v>0</v>
          </cell>
          <cell r="K87" t="str">
            <v>Antes</v>
          </cell>
        </row>
        <row r="88">
          <cell r="A88" t="str">
            <v>H2.53.b</v>
          </cell>
          <cell r="B88" t="str">
            <v>Response</v>
          </cell>
          <cell r="C88">
            <v>0</v>
          </cell>
          <cell r="D88" t="str">
            <v>Category option</v>
          </cell>
          <cell r="E88">
            <v>2</v>
          </cell>
          <cell r="F88">
            <v>0</v>
          </cell>
          <cell r="G88">
            <v>0</v>
          </cell>
          <cell r="H88">
            <v>0</v>
          </cell>
          <cell r="I88" t="str">
            <v>After</v>
          </cell>
          <cell r="J88">
            <v>0</v>
          </cell>
          <cell r="K88" t="str">
            <v>Depois</v>
          </cell>
        </row>
        <row r="89">
          <cell r="A89" t="str">
            <v>H2.53.c</v>
          </cell>
          <cell r="B89" t="str">
            <v>Response</v>
          </cell>
          <cell r="C89">
            <v>0</v>
          </cell>
          <cell r="D89" t="str">
            <v>Category option</v>
          </cell>
          <cell r="E89">
            <v>3</v>
          </cell>
          <cell r="F89">
            <v>0</v>
          </cell>
          <cell r="G89">
            <v>0</v>
          </cell>
          <cell r="H89">
            <v>0</v>
          </cell>
          <cell r="I89" t="str">
            <v>Don't know</v>
          </cell>
          <cell r="J89">
            <v>0</v>
          </cell>
          <cell r="K89" t="str">
            <v>La hatene</v>
          </cell>
        </row>
        <row r="90">
          <cell r="A90" t="str">
            <v>H2.60.a</v>
          </cell>
          <cell r="B90" t="str">
            <v>Response</v>
          </cell>
          <cell r="C90">
            <v>0</v>
          </cell>
          <cell r="D90" t="str">
            <v>Category option</v>
          </cell>
          <cell r="E90">
            <v>1</v>
          </cell>
          <cell r="F90">
            <v>0</v>
          </cell>
          <cell r="G90">
            <v>0</v>
          </cell>
          <cell r="H90">
            <v>0</v>
          </cell>
          <cell r="I90" t="str">
            <v>Independence time</v>
          </cell>
          <cell r="J90">
            <v>0</v>
          </cell>
          <cell r="K90" t="str">
            <v>Tempu independensia</v>
          </cell>
        </row>
        <row r="91">
          <cell r="A91" t="str">
            <v>H2.60.b</v>
          </cell>
          <cell r="B91" t="str">
            <v>Response</v>
          </cell>
          <cell r="C91">
            <v>0</v>
          </cell>
          <cell r="D91" t="str">
            <v>Category option</v>
          </cell>
          <cell r="E91">
            <v>2</v>
          </cell>
          <cell r="F91">
            <v>0</v>
          </cell>
          <cell r="G91">
            <v>0</v>
          </cell>
          <cell r="H91">
            <v>0</v>
          </cell>
          <cell r="I91" t="str">
            <v>Indonesian time</v>
          </cell>
          <cell r="J91">
            <v>0</v>
          </cell>
          <cell r="K91" t="str">
            <v>Tempu Indonezia</v>
          </cell>
        </row>
        <row r="92">
          <cell r="A92" t="str">
            <v>H2.60.c</v>
          </cell>
          <cell r="B92" t="str">
            <v>Response</v>
          </cell>
          <cell r="C92">
            <v>0</v>
          </cell>
          <cell r="D92" t="str">
            <v>Category option</v>
          </cell>
          <cell r="E92">
            <v>3</v>
          </cell>
          <cell r="F92">
            <v>0</v>
          </cell>
          <cell r="G92">
            <v>0</v>
          </cell>
          <cell r="H92">
            <v>0</v>
          </cell>
          <cell r="I92" t="str">
            <v>Portuguese time</v>
          </cell>
          <cell r="J92">
            <v>0</v>
          </cell>
          <cell r="K92" t="str">
            <v>Tempu Portuges</v>
          </cell>
        </row>
        <row r="93">
          <cell r="A93" t="str">
            <v>HC2.01.a</v>
          </cell>
          <cell r="B93" t="str">
            <v>Response</v>
          </cell>
          <cell r="C93">
            <v>0</v>
          </cell>
          <cell r="D93" t="str">
            <v>Category option</v>
          </cell>
          <cell r="E93">
            <v>1</v>
          </cell>
          <cell r="F93">
            <v>0</v>
          </cell>
          <cell r="G93">
            <v>0</v>
          </cell>
          <cell r="H93">
            <v>0</v>
          </cell>
          <cell r="I93" t="str">
            <v>Electricity (ETDL)</v>
          </cell>
          <cell r="J93">
            <v>0</v>
          </cell>
          <cell r="K93" t="str">
            <v>Eletrisidade (ETDL)</v>
          </cell>
        </row>
        <row r="94">
          <cell r="A94" t="str">
            <v>HC2.01.b</v>
          </cell>
          <cell r="B94" t="str">
            <v>Response</v>
          </cell>
          <cell r="C94">
            <v>0</v>
          </cell>
          <cell r="D94" t="str">
            <v>Category option</v>
          </cell>
          <cell r="E94">
            <v>2</v>
          </cell>
          <cell r="F94">
            <v>0</v>
          </cell>
          <cell r="G94">
            <v>0</v>
          </cell>
          <cell r="H94">
            <v>0</v>
          </cell>
          <cell r="I94" t="str">
            <v>Petrol / diesel generator</v>
          </cell>
          <cell r="J94">
            <v>0</v>
          </cell>
          <cell r="K94" t="str">
            <v>Petroleu / gerador dizel</v>
          </cell>
        </row>
        <row r="95">
          <cell r="A95" t="str">
            <v>HC2.01.c</v>
          </cell>
          <cell r="B95" t="str">
            <v>Response</v>
          </cell>
          <cell r="C95">
            <v>0</v>
          </cell>
          <cell r="D95" t="str">
            <v>Category option</v>
          </cell>
          <cell r="E95">
            <v>3</v>
          </cell>
          <cell r="F95">
            <v>0</v>
          </cell>
          <cell r="G95">
            <v>0</v>
          </cell>
          <cell r="H95">
            <v>0</v>
          </cell>
          <cell r="I95" t="str">
            <v>Solar panel system</v>
          </cell>
          <cell r="J95">
            <v>0</v>
          </cell>
          <cell r="K95" t="str">
            <v xml:space="preserve">Tenaga surya / sistema solar panel </v>
          </cell>
        </row>
        <row r="96">
          <cell r="A96" t="str">
            <v>HC2.01.d</v>
          </cell>
          <cell r="B96" t="str">
            <v>Response</v>
          </cell>
          <cell r="C96">
            <v>0</v>
          </cell>
          <cell r="D96" t="str">
            <v>Category option</v>
          </cell>
          <cell r="E96">
            <v>4</v>
          </cell>
          <cell r="F96">
            <v>0</v>
          </cell>
          <cell r="G96">
            <v>0</v>
          </cell>
          <cell r="H96">
            <v>0</v>
          </cell>
          <cell r="I96" t="str">
            <v>Petromax / kerosene pressure lantern / lamp / gas lantern</v>
          </cell>
          <cell r="J96">
            <v>0</v>
          </cell>
          <cell r="K96" t="str">
            <v xml:space="preserve">Petromax / lanternu uza mina rai / lampu / lanternu gaz </v>
          </cell>
        </row>
        <row r="97">
          <cell r="A97" t="str">
            <v>HC2.01.e</v>
          </cell>
          <cell r="B97" t="str">
            <v>Response</v>
          </cell>
          <cell r="C97">
            <v>0</v>
          </cell>
          <cell r="D97" t="str">
            <v>Category option</v>
          </cell>
          <cell r="E97">
            <v>5</v>
          </cell>
          <cell r="F97">
            <v>0</v>
          </cell>
          <cell r="G97">
            <v>0</v>
          </cell>
          <cell r="H97">
            <v>0</v>
          </cell>
          <cell r="I97" t="str">
            <v>Biogas / agricultural products</v>
          </cell>
          <cell r="J97">
            <v>0</v>
          </cell>
          <cell r="K97" t="str">
            <v>Biogas / produtu agrikultura</v>
          </cell>
        </row>
        <row r="98">
          <cell r="A98" t="str">
            <v>HC2.01.f</v>
          </cell>
          <cell r="B98" t="str">
            <v>Response</v>
          </cell>
          <cell r="C98">
            <v>0</v>
          </cell>
          <cell r="D98" t="str">
            <v>Category option</v>
          </cell>
          <cell r="E98">
            <v>6</v>
          </cell>
          <cell r="F98">
            <v>0</v>
          </cell>
          <cell r="G98">
            <v>0</v>
          </cell>
          <cell r="H98">
            <v>0</v>
          </cell>
          <cell r="I98" t="str">
            <v>Candlenut</v>
          </cell>
          <cell r="J98">
            <v>0</v>
          </cell>
          <cell r="K98" t="str">
            <v>Kami</v>
          </cell>
        </row>
        <row r="99">
          <cell r="A99" t="str">
            <v>HC2.01.g</v>
          </cell>
          <cell r="B99" t="str">
            <v>Response</v>
          </cell>
          <cell r="C99">
            <v>0</v>
          </cell>
          <cell r="D99" t="str">
            <v>Category option</v>
          </cell>
          <cell r="E99">
            <v>7</v>
          </cell>
          <cell r="F99">
            <v>0</v>
          </cell>
          <cell r="G99">
            <v>0</v>
          </cell>
          <cell r="H99">
            <v>0</v>
          </cell>
          <cell r="I99" t="str">
            <v>Wood</v>
          </cell>
          <cell r="J99">
            <v>0</v>
          </cell>
          <cell r="K99" t="str">
            <v xml:space="preserve">Ai </v>
          </cell>
        </row>
        <row r="100">
          <cell r="A100" t="str">
            <v>HC2.01.h</v>
          </cell>
          <cell r="B100" t="str">
            <v>Response</v>
          </cell>
          <cell r="C100">
            <v>0</v>
          </cell>
          <cell r="D100" t="str">
            <v>Category option</v>
          </cell>
          <cell r="E100">
            <v>8</v>
          </cell>
          <cell r="F100">
            <v>0</v>
          </cell>
          <cell r="G100">
            <v>0</v>
          </cell>
          <cell r="H100">
            <v>0</v>
          </cell>
          <cell r="I100" t="str">
            <v>Battery torch / flashlight</v>
          </cell>
          <cell r="J100">
            <v>0</v>
          </cell>
          <cell r="K100" t="str">
            <v>Lanterna bataria / senter</v>
          </cell>
        </row>
        <row r="101">
          <cell r="A101" t="str">
            <v>HC2.01.i</v>
          </cell>
          <cell r="B101" t="str">
            <v>Response</v>
          </cell>
          <cell r="C101">
            <v>0</v>
          </cell>
          <cell r="D101" t="str">
            <v>Category option</v>
          </cell>
          <cell r="E101">
            <v>9</v>
          </cell>
          <cell r="F101">
            <v>0</v>
          </cell>
          <cell r="G101">
            <v>0</v>
          </cell>
          <cell r="H101">
            <v>0</v>
          </cell>
          <cell r="I101" t="str">
            <v>Candles</v>
          </cell>
          <cell r="J101">
            <v>0</v>
          </cell>
          <cell r="K101" t="str">
            <v>Lilin</v>
          </cell>
        </row>
        <row r="102">
          <cell r="A102" t="str">
            <v>H2.13.a</v>
          </cell>
          <cell r="B102" t="str">
            <v>Response</v>
          </cell>
          <cell r="C102">
            <v>0</v>
          </cell>
          <cell r="D102" t="str">
            <v>Category option</v>
          </cell>
          <cell r="E102">
            <v>1</v>
          </cell>
          <cell r="F102">
            <v>0</v>
          </cell>
          <cell r="G102">
            <v>0</v>
          </cell>
          <cell r="H102">
            <v>0</v>
          </cell>
          <cell r="I102" t="str">
            <v>In the evening (about 2 hours)</v>
          </cell>
          <cell r="J102">
            <v>0</v>
          </cell>
          <cell r="K102" t="str">
            <v>Iha kalan (maizoumenus oras 2)</v>
          </cell>
        </row>
        <row r="103">
          <cell r="A103" t="str">
            <v>H2.13.b</v>
          </cell>
          <cell r="B103" t="str">
            <v>Response</v>
          </cell>
          <cell r="C103">
            <v>0</v>
          </cell>
          <cell r="D103" t="str">
            <v>Category option</v>
          </cell>
          <cell r="E103">
            <v>2</v>
          </cell>
          <cell r="F103">
            <v>0</v>
          </cell>
          <cell r="G103">
            <v>0</v>
          </cell>
          <cell r="H103">
            <v>0</v>
          </cell>
          <cell r="I103" t="str">
            <v>Late afternoon and evening (about 4 hours)</v>
          </cell>
          <cell r="J103">
            <v>0</v>
          </cell>
          <cell r="K103" t="str">
            <v>Lokraik no kalan (maizoumenus oras 4)</v>
          </cell>
        </row>
        <row r="104">
          <cell r="A104" t="str">
            <v>H2.13.c</v>
          </cell>
          <cell r="B104" t="str">
            <v>Response</v>
          </cell>
          <cell r="C104">
            <v>0</v>
          </cell>
          <cell r="D104" t="str">
            <v>Category option</v>
          </cell>
          <cell r="E104">
            <v>3</v>
          </cell>
          <cell r="F104">
            <v>0</v>
          </cell>
          <cell r="G104">
            <v>0</v>
          </cell>
          <cell r="H104">
            <v>0</v>
          </cell>
          <cell r="I104" t="str">
            <v>A few times throughout the day and in the evening (about 8 hours)</v>
          </cell>
          <cell r="J104">
            <v>0</v>
          </cell>
          <cell r="K104">
            <v>0</v>
          </cell>
        </row>
        <row r="105">
          <cell r="A105" t="str">
            <v>H2.13.d</v>
          </cell>
          <cell r="B105" t="str">
            <v>Response</v>
          </cell>
          <cell r="C105">
            <v>0</v>
          </cell>
          <cell r="D105" t="str">
            <v>Category option</v>
          </cell>
          <cell r="E105">
            <v>4</v>
          </cell>
          <cell r="F105">
            <v>0</v>
          </cell>
          <cell r="G105">
            <v>0</v>
          </cell>
          <cell r="H105">
            <v>0</v>
          </cell>
          <cell r="I105" t="str">
            <v>For most of the day or night (12 hours)</v>
          </cell>
          <cell r="J105">
            <v>0</v>
          </cell>
          <cell r="K105">
            <v>0</v>
          </cell>
        </row>
        <row r="106">
          <cell r="A106" t="str">
            <v>H2.13.e</v>
          </cell>
          <cell r="B106" t="str">
            <v>Response</v>
          </cell>
          <cell r="C106">
            <v>0</v>
          </cell>
          <cell r="D106" t="str">
            <v>Category option</v>
          </cell>
          <cell r="E106">
            <v>5</v>
          </cell>
          <cell r="F106">
            <v>0</v>
          </cell>
          <cell r="G106">
            <v>0</v>
          </cell>
          <cell r="H106">
            <v>0</v>
          </cell>
          <cell r="I106" t="str">
            <v>All day (24 hours)</v>
          </cell>
          <cell r="J106">
            <v>0</v>
          </cell>
          <cell r="K106" t="str">
            <v>Loron tomak (oras 24)</v>
          </cell>
        </row>
        <row r="107">
          <cell r="A107" t="str">
            <v>H2.14.a</v>
          </cell>
          <cell r="B107" t="str">
            <v>Response</v>
          </cell>
          <cell r="C107">
            <v>0</v>
          </cell>
          <cell r="D107" t="str">
            <v>Category option</v>
          </cell>
          <cell r="E107">
            <v>1</v>
          </cell>
          <cell r="F107">
            <v>0</v>
          </cell>
          <cell r="G107">
            <v>0</v>
          </cell>
          <cell r="H107">
            <v>0</v>
          </cell>
          <cell r="I107" t="str">
            <v>No, did not use electricity all day and all night</v>
          </cell>
          <cell r="J107">
            <v>0</v>
          </cell>
          <cell r="K107" t="str">
            <v>Lae, la uza eletrisidade loron tomak no kalan tomak</v>
          </cell>
        </row>
        <row r="108">
          <cell r="A108" t="str">
            <v>H2.14.b</v>
          </cell>
          <cell r="B108" t="str">
            <v>Response</v>
          </cell>
          <cell r="C108">
            <v>0</v>
          </cell>
          <cell r="D108" t="str">
            <v>Category option</v>
          </cell>
          <cell r="E108">
            <v>2</v>
          </cell>
          <cell r="F108">
            <v>0</v>
          </cell>
          <cell r="G108">
            <v>0</v>
          </cell>
          <cell r="H108">
            <v>0</v>
          </cell>
          <cell r="I108" t="str">
            <v>Yes, used electricity all day and all night</v>
          </cell>
          <cell r="J108">
            <v>0</v>
          </cell>
          <cell r="K108" t="str">
            <v>Sim, uza eletrisidade loron tomak no kalan tomak</v>
          </cell>
        </row>
        <row r="109">
          <cell r="A109" t="str">
            <v>H2.16x.a</v>
          </cell>
          <cell r="B109" t="str">
            <v>Response</v>
          </cell>
          <cell r="C109">
            <v>0</v>
          </cell>
          <cell r="D109" t="str">
            <v>Category option</v>
          </cell>
          <cell r="E109">
            <v>1</v>
          </cell>
          <cell r="F109">
            <v>0</v>
          </cell>
          <cell r="G109">
            <v>0</v>
          </cell>
          <cell r="H109">
            <v>0</v>
          </cell>
          <cell r="I109" t="str">
            <v>Hours</v>
          </cell>
          <cell r="J109">
            <v>0</v>
          </cell>
          <cell r="K109" t="str">
            <v>Oras</v>
          </cell>
        </row>
        <row r="110">
          <cell r="A110" t="str">
            <v>H2.16x.b</v>
          </cell>
          <cell r="B110" t="str">
            <v>Response</v>
          </cell>
          <cell r="C110">
            <v>0</v>
          </cell>
          <cell r="D110" t="str">
            <v>Category option</v>
          </cell>
          <cell r="E110">
            <v>2</v>
          </cell>
          <cell r="F110">
            <v>0</v>
          </cell>
          <cell r="G110">
            <v>0</v>
          </cell>
          <cell r="H110">
            <v>0</v>
          </cell>
          <cell r="I110" t="str">
            <v>Days</v>
          </cell>
          <cell r="J110">
            <v>0</v>
          </cell>
          <cell r="K110" t="str">
            <v>Loron</v>
          </cell>
        </row>
        <row r="111">
          <cell r="A111" t="str">
            <v>H2.16x.c</v>
          </cell>
          <cell r="B111" t="str">
            <v>Response</v>
          </cell>
          <cell r="C111">
            <v>0</v>
          </cell>
          <cell r="D111" t="str">
            <v>Category option</v>
          </cell>
          <cell r="E111">
            <v>3</v>
          </cell>
          <cell r="F111">
            <v>0</v>
          </cell>
          <cell r="G111">
            <v>0</v>
          </cell>
          <cell r="H111">
            <v>0</v>
          </cell>
          <cell r="I111" t="str">
            <v>Weeks</v>
          </cell>
          <cell r="J111">
            <v>0</v>
          </cell>
          <cell r="K111" t="str">
            <v>Semana</v>
          </cell>
        </row>
        <row r="112">
          <cell r="A112" t="str">
            <v>H2.16x.d</v>
          </cell>
          <cell r="B112" t="str">
            <v>Response</v>
          </cell>
          <cell r="C112">
            <v>0</v>
          </cell>
          <cell r="D112" t="str">
            <v>Category option</v>
          </cell>
          <cell r="E112">
            <v>4</v>
          </cell>
          <cell r="F112">
            <v>0</v>
          </cell>
          <cell r="G112">
            <v>0</v>
          </cell>
          <cell r="H112">
            <v>0</v>
          </cell>
          <cell r="I112" t="str">
            <v>Months</v>
          </cell>
          <cell r="J112">
            <v>0</v>
          </cell>
          <cell r="K112" t="str">
            <v>Fulan</v>
          </cell>
        </row>
        <row r="113">
          <cell r="A113" t="str">
            <v>H2.16x.e</v>
          </cell>
          <cell r="B113" t="str">
            <v>Response</v>
          </cell>
          <cell r="C113">
            <v>0</v>
          </cell>
          <cell r="D113" t="str">
            <v>Category option</v>
          </cell>
          <cell r="E113">
            <v>5</v>
          </cell>
          <cell r="F113">
            <v>0</v>
          </cell>
          <cell r="G113">
            <v>0</v>
          </cell>
          <cell r="H113">
            <v>0</v>
          </cell>
          <cell r="I113" t="str">
            <v>Years</v>
          </cell>
          <cell r="J113">
            <v>0</v>
          </cell>
          <cell r="K113" t="str">
            <v>Tinan</v>
          </cell>
        </row>
        <row r="114">
          <cell r="A114" t="str">
            <v>MC12.48.a</v>
          </cell>
          <cell r="B114" t="str">
            <v>Response</v>
          </cell>
          <cell r="C114">
            <v>0</v>
          </cell>
          <cell r="D114" t="str">
            <v>Category option</v>
          </cell>
          <cell r="E114">
            <v>6</v>
          </cell>
          <cell r="F114">
            <v>0</v>
          </cell>
          <cell r="G114">
            <v>0</v>
          </cell>
          <cell r="H114">
            <v>0</v>
          </cell>
          <cell r="I114" t="str">
            <v>Quarter (3 months) / trimester / school term</v>
          </cell>
          <cell r="J114">
            <v>0</v>
          </cell>
          <cell r="K114" t="str">
            <v>Trimestre (fulan 3)</v>
          </cell>
        </row>
        <row r="115">
          <cell r="A115" t="str">
            <v>MC12.48.b</v>
          </cell>
          <cell r="B115" t="str">
            <v>Response</v>
          </cell>
          <cell r="C115">
            <v>0</v>
          </cell>
          <cell r="D115" t="str">
            <v>Category option</v>
          </cell>
          <cell r="E115">
            <v>7</v>
          </cell>
          <cell r="F115">
            <v>0</v>
          </cell>
          <cell r="G115">
            <v>0</v>
          </cell>
          <cell r="H115">
            <v>0</v>
          </cell>
          <cell r="I115" t="str">
            <v>Semester (6 months)</v>
          </cell>
          <cell r="J115">
            <v>0</v>
          </cell>
          <cell r="K115" t="str">
            <v>Semestre (fulan 6)</v>
          </cell>
        </row>
        <row r="116">
          <cell r="A116" t="str">
            <v>MC12.81.a</v>
          </cell>
          <cell r="B116" t="str">
            <v>Response</v>
          </cell>
          <cell r="C116">
            <v>0</v>
          </cell>
          <cell r="D116" t="str">
            <v>Category option</v>
          </cell>
          <cell r="E116">
            <v>8</v>
          </cell>
          <cell r="F116">
            <v>0</v>
          </cell>
          <cell r="G116">
            <v>0</v>
          </cell>
          <cell r="H116">
            <v>0</v>
          </cell>
          <cell r="I116" t="str">
            <v>Once-off / irregular</v>
          </cell>
          <cell r="J116">
            <v>0</v>
          </cell>
          <cell r="K116" t="str">
            <v>Selu dala ida / laiha regularidade</v>
          </cell>
        </row>
        <row r="117">
          <cell r="A117" t="str">
            <v>H4.22.a</v>
          </cell>
          <cell r="B117" t="str">
            <v>Response</v>
          </cell>
          <cell r="C117">
            <v>0</v>
          </cell>
          <cell r="D117" t="str">
            <v>Category option</v>
          </cell>
          <cell r="E117">
            <v>1</v>
          </cell>
          <cell r="F117">
            <v>0</v>
          </cell>
          <cell r="G117">
            <v>0</v>
          </cell>
          <cell r="H117">
            <v>0</v>
          </cell>
          <cell r="I117" t="str">
            <v>In this aldeia</v>
          </cell>
          <cell r="J117">
            <v>0</v>
          </cell>
          <cell r="K117" t="str">
            <v>Iha aldeia ida ne'e</v>
          </cell>
        </row>
        <row r="118">
          <cell r="A118" t="str">
            <v>H4.22.b</v>
          </cell>
          <cell r="B118" t="str">
            <v>Response</v>
          </cell>
          <cell r="C118">
            <v>0</v>
          </cell>
          <cell r="D118" t="str">
            <v>Category option</v>
          </cell>
          <cell r="E118">
            <v>2</v>
          </cell>
          <cell r="F118">
            <v>0</v>
          </cell>
          <cell r="G118">
            <v>0</v>
          </cell>
          <cell r="H118">
            <v>0</v>
          </cell>
          <cell r="I118" t="str">
            <v>In another aldeia within this suku</v>
          </cell>
          <cell r="J118">
            <v>0</v>
          </cell>
          <cell r="K118" t="str">
            <v>Iha aldeia seluk, maibe iha suku ida ne'e</v>
          </cell>
        </row>
        <row r="119">
          <cell r="A119" t="str">
            <v>H4.22.c</v>
          </cell>
          <cell r="B119" t="str">
            <v>Response</v>
          </cell>
          <cell r="C119">
            <v>0</v>
          </cell>
          <cell r="D119" t="str">
            <v>Category option</v>
          </cell>
          <cell r="E119">
            <v>3</v>
          </cell>
          <cell r="F119">
            <v>0</v>
          </cell>
          <cell r="G119">
            <v>0</v>
          </cell>
          <cell r="H119">
            <v>0</v>
          </cell>
          <cell r="I119" t="str">
            <v>Another suku in this subdistrict</v>
          </cell>
          <cell r="J119">
            <v>0</v>
          </cell>
          <cell r="K119" t="str">
            <v>Suku seluk iha sub distrito ida ne</v>
          </cell>
        </row>
        <row r="120">
          <cell r="A120" t="str">
            <v>H4.22.d</v>
          </cell>
          <cell r="B120" t="str">
            <v>Response</v>
          </cell>
          <cell r="C120">
            <v>0</v>
          </cell>
          <cell r="D120" t="str">
            <v>Category option</v>
          </cell>
          <cell r="E120">
            <v>4</v>
          </cell>
          <cell r="F120">
            <v>0</v>
          </cell>
          <cell r="G120">
            <v>0</v>
          </cell>
          <cell r="H120">
            <v>0</v>
          </cell>
          <cell r="I120" t="str">
            <v>Another subdistrict in this district</v>
          </cell>
          <cell r="J120">
            <v>0</v>
          </cell>
          <cell r="K120" t="str">
            <v>Sub-distrito seluk iha distrito ida ne</v>
          </cell>
        </row>
        <row r="121">
          <cell r="A121" t="str">
            <v>H4.22.e</v>
          </cell>
          <cell r="B121" t="str">
            <v>Response</v>
          </cell>
          <cell r="C121">
            <v>0</v>
          </cell>
          <cell r="D121" t="str">
            <v>Category option</v>
          </cell>
          <cell r="E121">
            <v>5</v>
          </cell>
          <cell r="F121">
            <v>0</v>
          </cell>
          <cell r="G121">
            <v>0</v>
          </cell>
          <cell r="H121">
            <v>0</v>
          </cell>
          <cell r="I121" t="str">
            <v>Another district</v>
          </cell>
          <cell r="J121">
            <v>0</v>
          </cell>
          <cell r="K121" t="str">
            <v>Distrito Seluk</v>
          </cell>
        </row>
        <row r="122">
          <cell r="A122" t="str">
            <v>H4.22.f</v>
          </cell>
          <cell r="B122" t="str">
            <v>Response</v>
          </cell>
          <cell r="C122">
            <v>0</v>
          </cell>
          <cell r="D122" t="str">
            <v>Category option</v>
          </cell>
          <cell r="E122">
            <v>6</v>
          </cell>
          <cell r="F122">
            <v>0</v>
          </cell>
          <cell r="G122">
            <v>0</v>
          </cell>
          <cell r="H122">
            <v>0</v>
          </cell>
          <cell r="I122" t="str">
            <v>West Timor</v>
          </cell>
          <cell r="J122">
            <v>0</v>
          </cell>
          <cell r="K122" t="str">
            <v>Timor Loromonu</v>
          </cell>
        </row>
        <row r="123">
          <cell r="A123" t="str">
            <v>H4.22.g</v>
          </cell>
          <cell r="B123" t="str">
            <v>Response</v>
          </cell>
          <cell r="C123">
            <v>0</v>
          </cell>
          <cell r="D123" t="str">
            <v>Category option</v>
          </cell>
          <cell r="E123">
            <v>7</v>
          </cell>
          <cell r="F123">
            <v>0</v>
          </cell>
          <cell r="G123">
            <v>0</v>
          </cell>
          <cell r="H123">
            <v>0</v>
          </cell>
          <cell r="I123" t="str">
            <v>Overseas</v>
          </cell>
          <cell r="J123">
            <v>0</v>
          </cell>
          <cell r="K123" t="str">
            <v>Iha rai liur</v>
          </cell>
        </row>
        <row r="124">
          <cell r="A124" t="str">
            <v>MC12.44.a</v>
          </cell>
          <cell r="B124" t="str">
            <v>Response</v>
          </cell>
          <cell r="C124">
            <v>0</v>
          </cell>
          <cell r="D124" t="str">
            <v>Category option</v>
          </cell>
          <cell r="E124">
            <v>8</v>
          </cell>
          <cell r="F124">
            <v>0</v>
          </cell>
          <cell r="G124">
            <v>0</v>
          </cell>
          <cell r="H124">
            <v>0</v>
          </cell>
          <cell r="I124" t="str">
            <v>Various locations</v>
          </cell>
          <cell r="J124">
            <v>0</v>
          </cell>
          <cell r="K124" t="str">
            <v>Fatin oin-oin</v>
          </cell>
        </row>
        <row r="125">
          <cell r="A125" t="str">
            <v>M4.01.a</v>
          </cell>
          <cell r="B125" t="str">
            <v>Response</v>
          </cell>
          <cell r="C125">
            <v>0</v>
          </cell>
          <cell r="D125" t="str">
            <v>Category option</v>
          </cell>
          <cell r="E125">
            <v>1</v>
          </cell>
          <cell r="F125">
            <v>0</v>
          </cell>
          <cell r="G125">
            <v>0</v>
          </cell>
          <cell r="H125">
            <v>0</v>
          </cell>
          <cell r="I125" t="str">
            <v>Metres - measure each length</v>
          </cell>
          <cell r="J125">
            <v>0</v>
          </cell>
          <cell r="K125" t="str">
            <v>Metru - sukat kada naruk ida</v>
          </cell>
        </row>
        <row r="126">
          <cell r="A126" t="str">
            <v>M4.01.b</v>
          </cell>
          <cell r="B126" t="str">
            <v>Response</v>
          </cell>
          <cell r="C126">
            <v>0</v>
          </cell>
          <cell r="D126" t="str">
            <v>Category option</v>
          </cell>
          <cell r="E126">
            <v>2</v>
          </cell>
          <cell r="F126">
            <v>0</v>
          </cell>
          <cell r="G126">
            <v>0</v>
          </cell>
          <cell r="H126">
            <v>0</v>
          </cell>
          <cell r="I126" t="str">
            <v>Square metres</v>
          </cell>
          <cell r="J126">
            <v>0</v>
          </cell>
          <cell r="K126" t="str">
            <v>Metru kuadradu (1m x 1m)</v>
          </cell>
        </row>
        <row r="127">
          <cell r="A127" t="str">
            <v>M4.01.c</v>
          </cell>
          <cell r="B127" t="str">
            <v>Response</v>
          </cell>
          <cell r="C127">
            <v>0</v>
          </cell>
          <cell r="D127" t="str">
            <v>Category option</v>
          </cell>
          <cell r="E127">
            <v>3</v>
          </cell>
          <cell r="F127">
            <v>0</v>
          </cell>
          <cell r="G127">
            <v>0</v>
          </cell>
          <cell r="H127">
            <v>0</v>
          </cell>
          <cell r="I127" t="str">
            <v>Hectares</v>
          </cell>
          <cell r="J127">
            <v>0</v>
          </cell>
          <cell r="K127" t="str">
            <v>Hektar</v>
          </cell>
        </row>
        <row r="128">
          <cell r="A128" t="str">
            <v>M7.01.a</v>
          </cell>
          <cell r="B128" t="str">
            <v>Response</v>
          </cell>
          <cell r="C128">
            <v>0</v>
          </cell>
          <cell r="D128" t="str">
            <v>Category option</v>
          </cell>
          <cell r="E128">
            <v>1</v>
          </cell>
          <cell r="F128">
            <v>0</v>
          </cell>
          <cell r="G128">
            <v>0</v>
          </cell>
          <cell r="H128">
            <v>0</v>
          </cell>
          <cell r="I128" t="str">
            <v>Mobile Phone</v>
          </cell>
          <cell r="J128">
            <v>0</v>
          </cell>
          <cell r="K128" t="str">
            <v>Telemovel</v>
          </cell>
        </row>
        <row r="129">
          <cell r="A129" t="str">
            <v>M7.01.b</v>
          </cell>
          <cell r="B129" t="str">
            <v>Response</v>
          </cell>
          <cell r="C129">
            <v>0</v>
          </cell>
          <cell r="D129" t="str">
            <v>Category option</v>
          </cell>
          <cell r="E129">
            <v>2</v>
          </cell>
          <cell r="F129">
            <v>0</v>
          </cell>
          <cell r="G129">
            <v>0</v>
          </cell>
          <cell r="H129">
            <v>0</v>
          </cell>
          <cell r="I129" t="str">
            <v>Watch</v>
          </cell>
          <cell r="J129">
            <v>0</v>
          </cell>
          <cell r="K129" t="str">
            <v>Relojiu liman</v>
          </cell>
        </row>
        <row r="130">
          <cell r="A130" t="str">
            <v>M7.01.c</v>
          </cell>
          <cell r="B130" t="str">
            <v>Response</v>
          </cell>
          <cell r="C130">
            <v>0</v>
          </cell>
          <cell r="D130" t="str">
            <v>Category option</v>
          </cell>
          <cell r="E130">
            <v>3</v>
          </cell>
          <cell r="F130">
            <v>0</v>
          </cell>
          <cell r="G130">
            <v>0</v>
          </cell>
          <cell r="H130">
            <v>0</v>
          </cell>
          <cell r="I130" t="str">
            <v>Radio</v>
          </cell>
          <cell r="J130">
            <v>0</v>
          </cell>
          <cell r="K130" t="str">
            <v>Radio</v>
          </cell>
        </row>
        <row r="131">
          <cell r="A131" t="str">
            <v>M7.01.d</v>
          </cell>
          <cell r="B131" t="str">
            <v>Response</v>
          </cell>
          <cell r="C131">
            <v>0</v>
          </cell>
          <cell r="D131" t="str">
            <v>Category option</v>
          </cell>
          <cell r="E131">
            <v>4</v>
          </cell>
          <cell r="F131">
            <v>0</v>
          </cell>
          <cell r="G131">
            <v>0</v>
          </cell>
          <cell r="H131">
            <v>0</v>
          </cell>
          <cell r="I131" t="str">
            <v>Television</v>
          </cell>
          <cell r="J131">
            <v>0</v>
          </cell>
          <cell r="K131" t="str">
            <v>Televizaun</v>
          </cell>
        </row>
        <row r="132">
          <cell r="A132" t="str">
            <v>M7.01.e</v>
          </cell>
          <cell r="B132" t="str">
            <v>Response</v>
          </cell>
          <cell r="C132">
            <v>0</v>
          </cell>
          <cell r="D132" t="str">
            <v>Category option</v>
          </cell>
          <cell r="E132">
            <v>5</v>
          </cell>
          <cell r="F132">
            <v>0</v>
          </cell>
          <cell r="G132">
            <v>0</v>
          </cell>
          <cell r="H132">
            <v>0</v>
          </cell>
          <cell r="I132" t="str">
            <v>Bicycle</v>
          </cell>
          <cell r="J132">
            <v>0</v>
          </cell>
          <cell r="K132" t="str">
            <v>Bisikleta</v>
          </cell>
        </row>
        <row r="133">
          <cell r="A133" t="str">
            <v>M7.01.f</v>
          </cell>
          <cell r="B133" t="str">
            <v>Response</v>
          </cell>
          <cell r="C133">
            <v>0</v>
          </cell>
          <cell r="D133" t="str">
            <v>Category option</v>
          </cell>
          <cell r="E133">
            <v>6</v>
          </cell>
          <cell r="F133">
            <v>0</v>
          </cell>
          <cell r="G133">
            <v>0</v>
          </cell>
          <cell r="H133">
            <v>0</v>
          </cell>
          <cell r="I133" t="str">
            <v>Generator</v>
          </cell>
          <cell r="J133">
            <v>0</v>
          </cell>
          <cell r="K133" t="str">
            <v>Jerador</v>
          </cell>
        </row>
        <row r="134">
          <cell r="A134" t="str">
            <v>M7.01.g</v>
          </cell>
          <cell r="B134" t="str">
            <v>Response</v>
          </cell>
          <cell r="C134">
            <v>0</v>
          </cell>
          <cell r="D134" t="str">
            <v>Category option</v>
          </cell>
          <cell r="E134">
            <v>7</v>
          </cell>
          <cell r="F134">
            <v>0</v>
          </cell>
          <cell r="G134">
            <v>0</v>
          </cell>
          <cell r="H134">
            <v>0</v>
          </cell>
          <cell r="I134" t="str">
            <v>Gas Stove / Gas Range</v>
          </cell>
          <cell r="J134">
            <v>0</v>
          </cell>
          <cell r="K134" t="str">
            <v>Fugaun gas</v>
          </cell>
        </row>
        <row r="135">
          <cell r="A135" t="str">
            <v>M7.10.a</v>
          </cell>
          <cell r="B135" t="str">
            <v>Response</v>
          </cell>
          <cell r="C135">
            <v>0</v>
          </cell>
          <cell r="D135" t="str">
            <v>Category option</v>
          </cell>
          <cell r="E135">
            <v>1</v>
          </cell>
          <cell r="F135">
            <v>0</v>
          </cell>
          <cell r="G135">
            <v>0</v>
          </cell>
          <cell r="H135">
            <v>0</v>
          </cell>
          <cell r="I135" t="str">
            <v>Motorcycle / Scooter</v>
          </cell>
          <cell r="J135">
            <v>0</v>
          </cell>
          <cell r="K135" t="str">
            <v>Motor / scooter</v>
          </cell>
        </row>
        <row r="136">
          <cell r="A136" t="str">
            <v>M7.10.b</v>
          </cell>
          <cell r="B136" t="str">
            <v>Response</v>
          </cell>
          <cell r="C136">
            <v>0</v>
          </cell>
          <cell r="D136" t="str">
            <v>Category option</v>
          </cell>
          <cell r="E136">
            <v>2</v>
          </cell>
          <cell r="F136">
            <v>0</v>
          </cell>
          <cell r="G136">
            <v>0</v>
          </cell>
          <cell r="H136">
            <v>0</v>
          </cell>
          <cell r="I136" t="str">
            <v>Car / truck / angguna</v>
          </cell>
          <cell r="J136">
            <v>0</v>
          </cell>
          <cell r="K136" t="str">
            <v>Kareta, truk ka angguna?</v>
          </cell>
        </row>
        <row r="137">
          <cell r="A137" t="str">
            <v>M7.10.c</v>
          </cell>
          <cell r="B137" t="str">
            <v>Response</v>
          </cell>
          <cell r="C137">
            <v>0</v>
          </cell>
          <cell r="D137" t="str">
            <v>Category option</v>
          </cell>
          <cell r="E137">
            <v>3</v>
          </cell>
          <cell r="F137">
            <v>0</v>
          </cell>
          <cell r="G137">
            <v>0</v>
          </cell>
          <cell r="H137">
            <v>0</v>
          </cell>
          <cell r="I137" t="str">
            <v>Boat</v>
          </cell>
          <cell r="J137">
            <v>0</v>
          </cell>
          <cell r="K137" t="str">
            <v>Bero</v>
          </cell>
        </row>
        <row r="138">
          <cell r="A138" t="str">
            <v>M7.11.a</v>
          </cell>
          <cell r="B138" t="str">
            <v>Response</v>
          </cell>
          <cell r="C138">
            <v>0</v>
          </cell>
          <cell r="D138" t="str">
            <v>Category option</v>
          </cell>
          <cell r="E138">
            <v>1</v>
          </cell>
          <cell r="F138">
            <v>0</v>
          </cell>
          <cell r="G138">
            <v>0</v>
          </cell>
          <cell r="H138">
            <v>0</v>
          </cell>
          <cell r="I138" t="str">
            <v>Taxi</v>
          </cell>
          <cell r="J138">
            <v>0</v>
          </cell>
          <cell r="K138" t="str">
            <v>Taksi</v>
          </cell>
        </row>
        <row r="139">
          <cell r="A139" t="str">
            <v>M7.11.b</v>
          </cell>
          <cell r="B139" t="str">
            <v>Response</v>
          </cell>
          <cell r="C139">
            <v>0</v>
          </cell>
          <cell r="D139" t="str">
            <v>Category option</v>
          </cell>
          <cell r="E139">
            <v>2</v>
          </cell>
          <cell r="F139">
            <v>0</v>
          </cell>
          <cell r="G139">
            <v>0</v>
          </cell>
          <cell r="H139">
            <v>0</v>
          </cell>
          <cell r="I139" t="str">
            <v>Car / van, not 4WD</v>
          </cell>
          <cell r="J139">
            <v>0</v>
          </cell>
          <cell r="K139" t="str">
            <v>Kareta / karrinha, la uza trasaun</v>
          </cell>
        </row>
        <row r="140">
          <cell r="A140" t="str">
            <v>M7.11.c</v>
          </cell>
          <cell r="B140" t="str">
            <v>Response</v>
          </cell>
          <cell r="C140">
            <v>0</v>
          </cell>
          <cell r="D140" t="str">
            <v>Category option</v>
          </cell>
          <cell r="E140">
            <v>3</v>
          </cell>
          <cell r="F140">
            <v>0</v>
          </cell>
          <cell r="G140">
            <v>0</v>
          </cell>
          <cell r="H140">
            <v>0</v>
          </cell>
          <cell r="I140" t="str">
            <v>4WD</v>
          </cell>
          <cell r="J140">
            <v>0</v>
          </cell>
          <cell r="K140" t="str">
            <v>Kareta ho trasaun</v>
          </cell>
        </row>
        <row r="141">
          <cell r="A141" t="str">
            <v>M7.11.d</v>
          </cell>
          <cell r="B141" t="str">
            <v>Response</v>
          </cell>
          <cell r="C141">
            <v>0</v>
          </cell>
          <cell r="D141" t="str">
            <v>Category option</v>
          </cell>
          <cell r="E141">
            <v>4</v>
          </cell>
          <cell r="F141">
            <v>0</v>
          </cell>
          <cell r="G141">
            <v>0</v>
          </cell>
          <cell r="H141">
            <v>0</v>
          </cell>
          <cell r="I141" t="str">
            <v>Mikrolet / car-powered angguna</v>
          </cell>
          <cell r="J141">
            <v>0</v>
          </cell>
          <cell r="K141" t="str">
            <v>Angguna uza mikrolet / karreta</v>
          </cell>
        </row>
        <row r="142">
          <cell r="A142" t="str">
            <v>M7.11.e</v>
          </cell>
          <cell r="B142" t="str">
            <v>Response</v>
          </cell>
          <cell r="C142">
            <v>0</v>
          </cell>
          <cell r="D142" t="str">
            <v>Category option</v>
          </cell>
          <cell r="E142">
            <v>5</v>
          </cell>
          <cell r="F142">
            <v>0</v>
          </cell>
          <cell r="G142">
            <v>0</v>
          </cell>
          <cell r="H142">
            <v>0</v>
          </cell>
          <cell r="I142" t="str">
            <v>Motorbike-powered angguna</v>
          </cell>
          <cell r="J142">
            <v>0</v>
          </cell>
          <cell r="K142" t="str">
            <v>Angguna uza motor</v>
          </cell>
        </row>
        <row r="143">
          <cell r="A143" t="str">
            <v>M7.11.f</v>
          </cell>
          <cell r="B143" t="str">
            <v>Response</v>
          </cell>
          <cell r="C143">
            <v>0</v>
          </cell>
          <cell r="D143" t="str">
            <v>Category option</v>
          </cell>
          <cell r="E143">
            <v>6</v>
          </cell>
          <cell r="F143">
            <v>0</v>
          </cell>
          <cell r="G143">
            <v>0</v>
          </cell>
          <cell r="H143">
            <v>0</v>
          </cell>
          <cell r="I143" t="str">
            <v>Truck</v>
          </cell>
          <cell r="J143">
            <v>0</v>
          </cell>
          <cell r="K143" t="str">
            <v>Truck</v>
          </cell>
        </row>
        <row r="144">
          <cell r="A144" t="str">
            <v>M7.21.a</v>
          </cell>
          <cell r="B144" t="str">
            <v>Response</v>
          </cell>
          <cell r="C144">
            <v>0</v>
          </cell>
          <cell r="D144" t="str">
            <v>Category option</v>
          </cell>
          <cell r="E144">
            <v>1</v>
          </cell>
          <cell r="F144">
            <v>0</v>
          </cell>
          <cell r="G144">
            <v>0</v>
          </cell>
          <cell r="H144">
            <v>0</v>
          </cell>
          <cell r="I144" t="str">
            <v>Refrigerator / Freezer</v>
          </cell>
          <cell r="J144">
            <v>0</v>
          </cell>
          <cell r="K144" t="str">
            <v>Jeleira / Frigorífiku</v>
          </cell>
        </row>
        <row r="145">
          <cell r="A145" t="str">
            <v>M7.21.b</v>
          </cell>
          <cell r="B145" t="str">
            <v>Response</v>
          </cell>
          <cell r="C145">
            <v>0</v>
          </cell>
          <cell r="D145" t="str">
            <v>Category option</v>
          </cell>
          <cell r="E145">
            <v>2</v>
          </cell>
          <cell r="F145">
            <v>0</v>
          </cell>
          <cell r="G145">
            <v>0</v>
          </cell>
          <cell r="H145">
            <v>0</v>
          </cell>
          <cell r="I145" t="str">
            <v>Computer / iPad</v>
          </cell>
          <cell r="J145">
            <v>0</v>
          </cell>
          <cell r="K145" t="str">
            <v>Komputador / iPad</v>
          </cell>
        </row>
        <row r="146">
          <cell r="A146" t="str">
            <v>M7.21.c</v>
          </cell>
          <cell r="B146" t="str">
            <v>Response</v>
          </cell>
          <cell r="C146">
            <v>0</v>
          </cell>
          <cell r="D146" t="str">
            <v>Category option</v>
          </cell>
          <cell r="E146">
            <v>3</v>
          </cell>
          <cell r="F146">
            <v>0</v>
          </cell>
          <cell r="G146">
            <v>0</v>
          </cell>
          <cell r="H146">
            <v>0</v>
          </cell>
          <cell r="I146" t="str">
            <v>Washing Machine</v>
          </cell>
          <cell r="J146">
            <v>0</v>
          </cell>
          <cell r="K146" t="str">
            <v>Makina fase roupa</v>
          </cell>
        </row>
        <row r="147">
          <cell r="A147" t="str">
            <v>M7.30.a</v>
          </cell>
          <cell r="B147" t="str">
            <v>Response</v>
          </cell>
          <cell r="C147">
            <v>0</v>
          </cell>
          <cell r="D147" t="str">
            <v>Category option</v>
          </cell>
          <cell r="E147">
            <v>1</v>
          </cell>
          <cell r="F147">
            <v>0</v>
          </cell>
          <cell r="G147">
            <v>0</v>
          </cell>
          <cell r="H147">
            <v>0</v>
          </cell>
          <cell r="I147" t="str">
            <v>Axe</v>
          </cell>
          <cell r="J147">
            <v>0</v>
          </cell>
          <cell r="K147" t="str">
            <v>Baliun</v>
          </cell>
        </row>
        <row r="148">
          <cell r="A148" t="str">
            <v>M7.30.b</v>
          </cell>
          <cell r="B148" t="str">
            <v>Response</v>
          </cell>
          <cell r="C148">
            <v>0</v>
          </cell>
          <cell r="D148" t="str">
            <v>Category option</v>
          </cell>
          <cell r="E148">
            <v>2</v>
          </cell>
          <cell r="F148">
            <v>0</v>
          </cell>
          <cell r="G148">
            <v>0</v>
          </cell>
          <cell r="H148">
            <v>0</v>
          </cell>
          <cell r="I148" t="str">
            <v>Hoe</v>
          </cell>
          <cell r="J148">
            <v>0</v>
          </cell>
          <cell r="K148" t="str">
            <v>Enxada</v>
          </cell>
        </row>
        <row r="149">
          <cell r="A149" t="str">
            <v>M7.30.c</v>
          </cell>
          <cell r="B149" t="str">
            <v>Response</v>
          </cell>
          <cell r="C149">
            <v>0</v>
          </cell>
          <cell r="D149" t="str">
            <v>Category option</v>
          </cell>
          <cell r="E149">
            <v>3</v>
          </cell>
          <cell r="F149">
            <v>0</v>
          </cell>
          <cell r="G149">
            <v>0</v>
          </cell>
          <cell r="H149">
            <v>0</v>
          </cell>
          <cell r="I149" t="str">
            <v>Machete</v>
          </cell>
          <cell r="J149">
            <v>0</v>
          </cell>
          <cell r="K149" t="str">
            <v>Taha / katana / maubeka</v>
          </cell>
        </row>
        <row r="150">
          <cell r="A150" t="str">
            <v>M7.30.d</v>
          </cell>
          <cell r="B150" t="str">
            <v>Response</v>
          </cell>
          <cell r="C150">
            <v>0</v>
          </cell>
          <cell r="D150" t="str">
            <v>Category option</v>
          </cell>
          <cell r="E150">
            <v>4</v>
          </cell>
          <cell r="F150">
            <v>0</v>
          </cell>
          <cell r="G150">
            <v>0</v>
          </cell>
          <cell r="H150">
            <v>0</v>
          </cell>
          <cell r="I150" t="str">
            <v>Crowbar</v>
          </cell>
          <cell r="J150">
            <v>0</v>
          </cell>
          <cell r="K150" t="str">
            <v>Ai-suak</v>
          </cell>
        </row>
        <row r="151">
          <cell r="A151" t="str">
            <v>M7.30.e</v>
          </cell>
          <cell r="B151" t="str">
            <v>Response</v>
          </cell>
          <cell r="C151">
            <v>0</v>
          </cell>
          <cell r="D151" t="str">
            <v>Category option</v>
          </cell>
          <cell r="E151">
            <v>5</v>
          </cell>
          <cell r="F151">
            <v>0</v>
          </cell>
          <cell r="G151">
            <v>0</v>
          </cell>
          <cell r="H151">
            <v>0</v>
          </cell>
          <cell r="I151" t="str">
            <v>Wheelbarrow / pushcart</v>
          </cell>
          <cell r="J151">
            <v>0</v>
          </cell>
          <cell r="K151" t="str">
            <v>Gerobak / karosa</v>
          </cell>
        </row>
        <row r="152">
          <cell r="A152" t="str">
            <v>M7.30.f</v>
          </cell>
          <cell r="B152" t="str">
            <v>Response</v>
          </cell>
          <cell r="C152">
            <v>0</v>
          </cell>
          <cell r="D152" t="str">
            <v>Category option</v>
          </cell>
          <cell r="E152">
            <v>6</v>
          </cell>
          <cell r="F152">
            <v>0</v>
          </cell>
          <cell r="G152">
            <v>0</v>
          </cell>
          <cell r="H152">
            <v>0</v>
          </cell>
          <cell r="I152" t="str">
            <v>Plough for buffalo</v>
          </cell>
          <cell r="J152">
            <v>0</v>
          </cell>
          <cell r="K152" t="str">
            <v>Xarua</v>
          </cell>
        </row>
        <row r="153">
          <cell r="A153" t="str">
            <v>M7.30.g</v>
          </cell>
          <cell r="B153" t="str">
            <v>Response</v>
          </cell>
          <cell r="C153">
            <v>0</v>
          </cell>
          <cell r="D153" t="str">
            <v>Category option</v>
          </cell>
          <cell r="E153">
            <v>7</v>
          </cell>
          <cell r="F153">
            <v>0</v>
          </cell>
          <cell r="G153">
            <v>0</v>
          </cell>
          <cell r="H153">
            <v>0</v>
          </cell>
          <cell r="I153" t="str">
            <v>Rice hulling machine</v>
          </cell>
          <cell r="J153">
            <v>0</v>
          </cell>
          <cell r="K153" t="str">
            <v>Mákina dulas hare</v>
          </cell>
        </row>
        <row r="154">
          <cell r="A154" t="str">
            <v>M7.30.h</v>
          </cell>
          <cell r="B154" t="str">
            <v>Response</v>
          </cell>
          <cell r="C154">
            <v>0</v>
          </cell>
          <cell r="D154" t="str">
            <v>Category option</v>
          </cell>
          <cell r="E154">
            <v>8</v>
          </cell>
          <cell r="F154">
            <v>0</v>
          </cell>
          <cell r="G154">
            <v>0</v>
          </cell>
          <cell r="H154">
            <v>0</v>
          </cell>
          <cell r="I154" t="str">
            <v>Coffee pulper</v>
          </cell>
          <cell r="J154">
            <v>0</v>
          </cell>
          <cell r="K154" t="str">
            <v>Mákina dulas kafé kulit</v>
          </cell>
        </row>
        <row r="155">
          <cell r="A155" t="str">
            <v>M7.30.i</v>
          </cell>
          <cell r="B155" t="str">
            <v>Response</v>
          </cell>
          <cell r="C155">
            <v>0</v>
          </cell>
          <cell r="D155" t="str">
            <v>Category option</v>
          </cell>
          <cell r="E155">
            <v>9</v>
          </cell>
          <cell r="F155">
            <v>0</v>
          </cell>
          <cell r="G155">
            <v>0</v>
          </cell>
          <cell r="H155">
            <v>0</v>
          </cell>
          <cell r="I155" t="str">
            <v>Hand Tractor</v>
          </cell>
          <cell r="J155">
            <v>0</v>
          </cell>
          <cell r="K155" t="str">
            <v>Trator-liman</v>
          </cell>
        </row>
        <row r="156">
          <cell r="A156" t="str">
            <v>M7.30.j</v>
          </cell>
          <cell r="B156" t="str">
            <v>Response</v>
          </cell>
          <cell r="C156">
            <v>0</v>
          </cell>
          <cell r="D156" t="str">
            <v>Category option</v>
          </cell>
          <cell r="E156">
            <v>10</v>
          </cell>
          <cell r="F156">
            <v>0</v>
          </cell>
          <cell r="G156">
            <v>0</v>
          </cell>
          <cell r="H156">
            <v>0</v>
          </cell>
          <cell r="I156" t="str">
            <v>Tractor</v>
          </cell>
          <cell r="J156">
            <v>0</v>
          </cell>
          <cell r="K156" t="str">
            <v>Trator</v>
          </cell>
        </row>
        <row r="157">
          <cell r="A157" t="str">
            <v>M7.40.a</v>
          </cell>
          <cell r="B157" t="str">
            <v>Response</v>
          </cell>
          <cell r="C157">
            <v>0</v>
          </cell>
          <cell r="D157" t="str">
            <v>Category option</v>
          </cell>
          <cell r="E157">
            <v>1</v>
          </cell>
          <cell r="F157">
            <v>0</v>
          </cell>
          <cell r="G157">
            <v>0</v>
          </cell>
          <cell r="H157">
            <v>0</v>
          </cell>
          <cell r="I157" t="str">
            <v>Chicken</v>
          </cell>
          <cell r="J157">
            <v>0</v>
          </cell>
          <cell r="K157" t="str">
            <v>Manu</v>
          </cell>
        </row>
        <row r="158">
          <cell r="A158" t="str">
            <v>M7.40.b</v>
          </cell>
          <cell r="B158" t="str">
            <v>Response</v>
          </cell>
          <cell r="C158">
            <v>0</v>
          </cell>
          <cell r="D158" t="str">
            <v>Category option</v>
          </cell>
          <cell r="E158">
            <v>2</v>
          </cell>
          <cell r="F158">
            <v>0</v>
          </cell>
          <cell r="G158">
            <v>0</v>
          </cell>
          <cell r="H158">
            <v>0</v>
          </cell>
          <cell r="I158" t="str">
            <v>Fighting rooster</v>
          </cell>
          <cell r="J158">
            <v>0</v>
          </cell>
          <cell r="K158" t="str">
            <v>Manu futu</v>
          </cell>
        </row>
        <row r="159">
          <cell r="A159" t="str">
            <v>M7.40.c</v>
          </cell>
          <cell r="B159" t="str">
            <v>Response</v>
          </cell>
          <cell r="C159">
            <v>0</v>
          </cell>
          <cell r="D159" t="str">
            <v>Category option</v>
          </cell>
          <cell r="E159">
            <v>3</v>
          </cell>
          <cell r="F159">
            <v>0</v>
          </cell>
          <cell r="G159">
            <v>0</v>
          </cell>
          <cell r="H159">
            <v>0</v>
          </cell>
          <cell r="I159" t="str">
            <v>Pig</v>
          </cell>
          <cell r="J159">
            <v>0</v>
          </cell>
          <cell r="K159" t="str">
            <v>Fahi</v>
          </cell>
        </row>
        <row r="160">
          <cell r="A160" t="str">
            <v>M7.40.d</v>
          </cell>
          <cell r="B160" t="str">
            <v>Response</v>
          </cell>
          <cell r="C160">
            <v>0</v>
          </cell>
          <cell r="D160" t="str">
            <v>Category option</v>
          </cell>
          <cell r="E160">
            <v>4</v>
          </cell>
          <cell r="F160">
            <v>0</v>
          </cell>
          <cell r="G160">
            <v>0</v>
          </cell>
          <cell r="H160">
            <v>0</v>
          </cell>
          <cell r="I160" t="str">
            <v>Goat</v>
          </cell>
          <cell r="J160">
            <v>0</v>
          </cell>
          <cell r="K160" t="str">
            <v>Bibi</v>
          </cell>
        </row>
        <row r="161">
          <cell r="A161" t="str">
            <v>M7.40.e</v>
          </cell>
          <cell r="B161" t="str">
            <v>Response</v>
          </cell>
          <cell r="C161">
            <v>0</v>
          </cell>
          <cell r="D161" t="str">
            <v>Category option</v>
          </cell>
          <cell r="E161">
            <v>5</v>
          </cell>
          <cell r="F161">
            <v>0</v>
          </cell>
          <cell r="G161">
            <v>0</v>
          </cell>
          <cell r="H161">
            <v>0</v>
          </cell>
          <cell r="I161" t="str">
            <v>Sheep</v>
          </cell>
          <cell r="J161">
            <v>0</v>
          </cell>
          <cell r="K161" t="str">
            <v>Bibi malae</v>
          </cell>
        </row>
        <row r="162">
          <cell r="A162" t="str">
            <v>M7.40.f</v>
          </cell>
          <cell r="B162" t="str">
            <v>Response</v>
          </cell>
          <cell r="C162">
            <v>0</v>
          </cell>
          <cell r="D162" t="str">
            <v>Category option</v>
          </cell>
          <cell r="E162">
            <v>6</v>
          </cell>
          <cell r="F162">
            <v>0</v>
          </cell>
          <cell r="G162">
            <v>0</v>
          </cell>
          <cell r="H162">
            <v>0</v>
          </cell>
          <cell r="I162" t="str">
            <v>Cow / Buffalo</v>
          </cell>
          <cell r="J162">
            <v>0</v>
          </cell>
          <cell r="K162" t="str">
            <v>Karau</v>
          </cell>
        </row>
        <row r="163">
          <cell r="A163" t="str">
            <v>M7.40.g</v>
          </cell>
          <cell r="B163" t="str">
            <v>Response</v>
          </cell>
          <cell r="C163">
            <v>0</v>
          </cell>
          <cell r="D163" t="str">
            <v>Category option</v>
          </cell>
          <cell r="E163">
            <v>7</v>
          </cell>
          <cell r="F163">
            <v>0</v>
          </cell>
          <cell r="G163">
            <v>0</v>
          </cell>
          <cell r="H163">
            <v>0</v>
          </cell>
          <cell r="I163" t="str">
            <v>Horse / donkey</v>
          </cell>
          <cell r="J163">
            <v>0</v>
          </cell>
          <cell r="K163" t="str">
            <v>Kuda</v>
          </cell>
        </row>
        <row r="164">
          <cell r="A164" t="str">
            <v>M7.40.h</v>
          </cell>
          <cell r="B164" t="str">
            <v>Response</v>
          </cell>
          <cell r="C164">
            <v>0</v>
          </cell>
          <cell r="D164" t="str">
            <v>Category option</v>
          </cell>
          <cell r="E164">
            <v>8</v>
          </cell>
          <cell r="F164">
            <v>0</v>
          </cell>
          <cell r="G164">
            <v>0</v>
          </cell>
          <cell r="H164">
            <v>0</v>
          </cell>
          <cell r="I164" t="str">
            <v>Duck</v>
          </cell>
          <cell r="J164">
            <v>0</v>
          </cell>
          <cell r="K164" t="str">
            <v>Manu rade</v>
          </cell>
        </row>
        <row r="165">
          <cell r="A165" t="str">
            <v>M7.40.i</v>
          </cell>
          <cell r="B165" t="str">
            <v>Response</v>
          </cell>
          <cell r="C165">
            <v>0</v>
          </cell>
          <cell r="D165" t="str">
            <v>Category option</v>
          </cell>
          <cell r="E165">
            <v>9</v>
          </cell>
          <cell r="F165">
            <v>0</v>
          </cell>
          <cell r="G165">
            <v>0</v>
          </cell>
          <cell r="H165">
            <v>0</v>
          </cell>
          <cell r="I165" t="str">
            <v>Dog</v>
          </cell>
          <cell r="J165">
            <v>0</v>
          </cell>
          <cell r="K165" t="str">
            <v>Asu</v>
          </cell>
        </row>
        <row r="166">
          <cell r="A166" t="str">
            <v>M7.40.j</v>
          </cell>
          <cell r="B166" t="str">
            <v>Response</v>
          </cell>
          <cell r="C166">
            <v>0</v>
          </cell>
          <cell r="D166" t="str">
            <v>Category option</v>
          </cell>
          <cell r="E166">
            <v>10</v>
          </cell>
          <cell r="F166">
            <v>0</v>
          </cell>
          <cell r="G166">
            <v>0</v>
          </cell>
          <cell r="H166">
            <v>0</v>
          </cell>
          <cell r="I166" t="str">
            <v>Wild animals</v>
          </cell>
          <cell r="J166">
            <v>0</v>
          </cell>
          <cell r="K166" t="str">
            <v>Animal fuik</v>
          </cell>
        </row>
        <row r="167">
          <cell r="A167" t="str">
            <v>M7.12.a</v>
          </cell>
          <cell r="B167" t="str">
            <v>Response</v>
          </cell>
          <cell r="C167">
            <v>0</v>
          </cell>
          <cell r="D167" t="str">
            <v>Category option</v>
          </cell>
          <cell r="E167">
            <v>1</v>
          </cell>
          <cell r="F167">
            <v>0</v>
          </cell>
          <cell r="G167">
            <v>0</v>
          </cell>
          <cell r="H167">
            <v>0</v>
          </cell>
          <cell r="I167" t="str">
            <v>Dug-out canoe</v>
          </cell>
          <cell r="J167">
            <v>0</v>
          </cell>
          <cell r="K167" t="str">
            <v>Bero ai kanotak</v>
          </cell>
        </row>
        <row r="168">
          <cell r="A168" t="str">
            <v>M7.12.b</v>
          </cell>
          <cell r="B168" t="str">
            <v>Response</v>
          </cell>
          <cell r="C168">
            <v>0</v>
          </cell>
          <cell r="D168" t="str">
            <v>Category option</v>
          </cell>
          <cell r="E168">
            <v>2</v>
          </cell>
          <cell r="F168">
            <v>0</v>
          </cell>
          <cell r="G168">
            <v>0</v>
          </cell>
          <cell r="H168">
            <v>0</v>
          </cell>
          <cell r="I168" t="str">
            <v>Row boat / fiberglass canoe</v>
          </cell>
          <cell r="J168">
            <v>0</v>
          </cell>
          <cell r="K168" t="str">
            <v>Bero hean-bero fibreglass</v>
          </cell>
        </row>
        <row r="169">
          <cell r="A169" t="str">
            <v>M7.12.c</v>
          </cell>
          <cell r="B169" t="str">
            <v>Response</v>
          </cell>
          <cell r="C169">
            <v>0</v>
          </cell>
          <cell r="D169" t="str">
            <v>Category option</v>
          </cell>
          <cell r="E169">
            <v>3</v>
          </cell>
          <cell r="F169">
            <v>0</v>
          </cell>
          <cell r="G169">
            <v>0</v>
          </cell>
          <cell r="H169">
            <v>0</v>
          </cell>
          <cell r="I169" t="str">
            <v>Boat with motor</v>
          </cell>
          <cell r="J169">
            <v>0</v>
          </cell>
          <cell r="K169" t="str">
            <v>Bero ho motor</v>
          </cell>
        </row>
        <row r="170">
          <cell r="A170" t="str">
            <v>M7.20.a</v>
          </cell>
          <cell r="B170" t="str">
            <v>Response</v>
          </cell>
          <cell r="C170">
            <v>0</v>
          </cell>
          <cell r="D170" t="str">
            <v>Category option</v>
          </cell>
          <cell r="E170">
            <v>1</v>
          </cell>
          <cell r="F170">
            <v>0</v>
          </cell>
          <cell r="G170">
            <v>0</v>
          </cell>
          <cell r="H170">
            <v>0</v>
          </cell>
          <cell r="I170" t="str">
            <v>Satellite dish</v>
          </cell>
          <cell r="J170">
            <v>0</v>
          </cell>
          <cell r="K170" t="str">
            <v>Parabola</v>
          </cell>
        </row>
        <row r="171">
          <cell r="A171" t="str">
            <v>M7.20.b</v>
          </cell>
          <cell r="B171" t="str">
            <v>Response</v>
          </cell>
          <cell r="C171">
            <v>0</v>
          </cell>
          <cell r="D171" t="str">
            <v>Category option</v>
          </cell>
          <cell r="E171">
            <v>2</v>
          </cell>
          <cell r="F171">
            <v>0</v>
          </cell>
          <cell r="G171">
            <v>0</v>
          </cell>
          <cell r="H171">
            <v>0</v>
          </cell>
          <cell r="I171" t="str">
            <v>Dvd / Vcd / Cd / Vhs Player</v>
          </cell>
          <cell r="J171">
            <v>0</v>
          </cell>
          <cell r="K171" t="str">
            <v>Dvd / Vcd / Cd / Vhs Player</v>
          </cell>
        </row>
        <row r="172">
          <cell r="A172" t="str">
            <v>M7.21.a</v>
          </cell>
          <cell r="B172" t="str">
            <v>Response</v>
          </cell>
          <cell r="C172">
            <v>0</v>
          </cell>
          <cell r="D172" t="str">
            <v>Category option</v>
          </cell>
          <cell r="E172">
            <v>1</v>
          </cell>
          <cell r="F172">
            <v>0</v>
          </cell>
          <cell r="G172">
            <v>0</v>
          </cell>
          <cell r="H172">
            <v>0</v>
          </cell>
          <cell r="I172" t="str">
            <v>Refrigerator / Freezer</v>
          </cell>
          <cell r="J172">
            <v>0</v>
          </cell>
          <cell r="K172" t="str">
            <v>Jeleira / Frigorífiku</v>
          </cell>
        </row>
        <row r="173">
          <cell r="A173" t="str">
            <v>M7.21.b</v>
          </cell>
          <cell r="B173" t="str">
            <v>Response</v>
          </cell>
          <cell r="C173">
            <v>0</v>
          </cell>
          <cell r="D173" t="str">
            <v>Category option</v>
          </cell>
          <cell r="E173">
            <v>2</v>
          </cell>
          <cell r="F173">
            <v>0</v>
          </cell>
          <cell r="G173">
            <v>0</v>
          </cell>
          <cell r="H173">
            <v>0</v>
          </cell>
          <cell r="I173" t="str">
            <v>Computer / iPad</v>
          </cell>
          <cell r="J173">
            <v>0</v>
          </cell>
          <cell r="K173" t="str">
            <v>Komputador / iPad</v>
          </cell>
        </row>
        <row r="174">
          <cell r="A174" t="str">
            <v>M7.21.c</v>
          </cell>
          <cell r="B174" t="str">
            <v>Response</v>
          </cell>
          <cell r="C174">
            <v>0</v>
          </cell>
          <cell r="D174" t="str">
            <v>Category option</v>
          </cell>
          <cell r="E174">
            <v>3</v>
          </cell>
          <cell r="F174">
            <v>0</v>
          </cell>
          <cell r="G174">
            <v>0</v>
          </cell>
          <cell r="H174">
            <v>0</v>
          </cell>
          <cell r="I174" t="str">
            <v>Washing Machine</v>
          </cell>
          <cell r="J174">
            <v>0</v>
          </cell>
          <cell r="K174" t="str">
            <v>Makina fase roupa</v>
          </cell>
        </row>
        <row r="175">
          <cell r="A175" t="str">
            <v>M11.13.a</v>
          </cell>
          <cell r="B175" t="str">
            <v>Response</v>
          </cell>
          <cell r="C175">
            <v>0</v>
          </cell>
          <cell r="D175" t="str">
            <v>Category option</v>
          </cell>
          <cell r="E175">
            <v>1</v>
          </cell>
          <cell r="F175">
            <v>0</v>
          </cell>
          <cell r="G175">
            <v>0</v>
          </cell>
          <cell r="H175">
            <v>0</v>
          </cell>
          <cell r="I175" t="str">
            <v>Public Hall</v>
          </cell>
          <cell r="J175">
            <v>0</v>
          </cell>
          <cell r="K175" t="str">
            <v>Salaun públiku</v>
          </cell>
        </row>
        <row r="176">
          <cell r="A176" t="str">
            <v>M11.13.b</v>
          </cell>
          <cell r="B176" t="str">
            <v>Response</v>
          </cell>
          <cell r="C176">
            <v>0</v>
          </cell>
          <cell r="D176" t="str">
            <v>Category option</v>
          </cell>
          <cell r="E176">
            <v>2</v>
          </cell>
          <cell r="F176">
            <v>0</v>
          </cell>
          <cell r="G176">
            <v>0</v>
          </cell>
          <cell r="H176">
            <v>0</v>
          </cell>
          <cell r="I176" t="str">
            <v>Aldeia office</v>
          </cell>
          <cell r="J176">
            <v>0</v>
          </cell>
          <cell r="K176" t="str">
            <v>Cede Aldeia</v>
          </cell>
        </row>
        <row r="177">
          <cell r="A177" t="str">
            <v>M11.13.c</v>
          </cell>
          <cell r="B177" t="str">
            <v>Response</v>
          </cell>
          <cell r="C177">
            <v>0</v>
          </cell>
          <cell r="D177" t="str">
            <v>Category option</v>
          </cell>
          <cell r="E177">
            <v>3</v>
          </cell>
          <cell r="F177">
            <v>0</v>
          </cell>
          <cell r="G177">
            <v>0</v>
          </cell>
          <cell r="H177">
            <v>0</v>
          </cell>
          <cell r="I177" t="str">
            <v>Suku office</v>
          </cell>
          <cell r="J177">
            <v>0</v>
          </cell>
          <cell r="K177" t="str">
            <v>Cede Suku</v>
          </cell>
        </row>
        <row r="178">
          <cell r="A178" t="str">
            <v>M11.13.d</v>
          </cell>
          <cell r="B178" t="str">
            <v>Response</v>
          </cell>
          <cell r="C178">
            <v>0</v>
          </cell>
          <cell r="D178" t="str">
            <v>Category option</v>
          </cell>
          <cell r="E178">
            <v>4</v>
          </cell>
          <cell r="F178">
            <v>0</v>
          </cell>
          <cell r="G178">
            <v>0</v>
          </cell>
          <cell r="H178">
            <v>0</v>
          </cell>
          <cell r="I178" t="str">
            <v>Xefe Aldeia's house</v>
          </cell>
          <cell r="J178">
            <v>0</v>
          </cell>
          <cell r="K178" t="str">
            <v>Xefe Aldeia nia uma</v>
          </cell>
        </row>
        <row r="179">
          <cell r="A179" t="str">
            <v>M11.13.e</v>
          </cell>
          <cell r="B179" t="str">
            <v>Response</v>
          </cell>
          <cell r="C179">
            <v>0</v>
          </cell>
          <cell r="D179" t="str">
            <v>Category option</v>
          </cell>
          <cell r="E179">
            <v>5</v>
          </cell>
          <cell r="F179">
            <v>0</v>
          </cell>
          <cell r="G179">
            <v>0</v>
          </cell>
          <cell r="H179">
            <v>0</v>
          </cell>
          <cell r="I179" t="str">
            <v>Xefe Suku's house</v>
          </cell>
          <cell r="J179">
            <v>0</v>
          </cell>
          <cell r="K179" t="str">
            <v>Xefe Suku nia uma</v>
          </cell>
        </row>
        <row r="180">
          <cell r="A180" t="str">
            <v>M11.13.f</v>
          </cell>
          <cell r="B180" t="str">
            <v>Response</v>
          </cell>
          <cell r="C180">
            <v>0</v>
          </cell>
          <cell r="D180" t="str">
            <v>Category option</v>
          </cell>
          <cell r="E180">
            <v>6</v>
          </cell>
          <cell r="F180">
            <v>0</v>
          </cell>
          <cell r="G180">
            <v>0</v>
          </cell>
          <cell r="H180">
            <v>0</v>
          </cell>
          <cell r="I180" t="str">
            <v>School</v>
          </cell>
          <cell r="J180">
            <v>0</v>
          </cell>
          <cell r="K180" t="str">
            <v>Escola</v>
          </cell>
        </row>
        <row r="181">
          <cell r="A181" t="str">
            <v>M11.13.g</v>
          </cell>
          <cell r="B181" t="str">
            <v>Response</v>
          </cell>
          <cell r="C181">
            <v>0</v>
          </cell>
          <cell r="D181" t="str">
            <v>Category option</v>
          </cell>
          <cell r="E181">
            <v>7</v>
          </cell>
          <cell r="F181">
            <v>0</v>
          </cell>
          <cell r="G181">
            <v>0</v>
          </cell>
          <cell r="H181">
            <v>0</v>
          </cell>
          <cell r="I181" t="str">
            <v>Church</v>
          </cell>
          <cell r="J181">
            <v>0</v>
          </cell>
          <cell r="K181" t="str">
            <v>Igreja</v>
          </cell>
        </row>
        <row r="182">
          <cell r="A182" t="str">
            <v>M11.13.h</v>
          </cell>
          <cell r="B182" t="str">
            <v>Response</v>
          </cell>
          <cell r="C182">
            <v>0</v>
          </cell>
          <cell r="D182" t="str">
            <v>Category option</v>
          </cell>
          <cell r="E182">
            <v>8</v>
          </cell>
          <cell r="F182">
            <v>0</v>
          </cell>
          <cell r="G182">
            <v>0</v>
          </cell>
          <cell r="H182">
            <v>0</v>
          </cell>
          <cell r="I182" t="str">
            <v>Health centre</v>
          </cell>
          <cell r="J182">
            <v>0</v>
          </cell>
          <cell r="K182" t="str">
            <v>Sentru saúde</v>
          </cell>
        </row>
        <row r="183">
          <cell r="A183" t="str">
            <v>M11.13.i</v>
          </cell>
          <cell r="B183" t="str">
            <v>Response</v>
          </cell>
          <cell r="C183">
            <v>0</v>
          </cell>
          <cell r="D183" t="str">
            <v>Category option</v>
          </cell>
          <cell r="E183">
            <v>9</v>
          </cell>
          <cell r="F183">
            <v>0</v>
          </cell>
          <cell r="G183">
            <v>0</v>
          </cell>
          <cell r="H183">
            <v>0</v>
          </cell>
          <cell r="I183" t="str">
            <v>Outside on the grass</v>
          </cell>
          <cell r="J183">
            <v>0</v>
          </cell>
          <cell r="K183" t="str">
            <v>Iha rai luan</v>
          </cell>
        </row>
        <row r="184">
          <cell r="A184" t="str">
            <v>M11.10.a</v>
          </cell>
          <cell r="B184" t="str">
            <v>Response</v>
          </cell>
          <cell r="C184">
            <v>0</v>
          </cell>
          <cell r="D184" t="str">
            <v>Category option</v>
          </cell>
          <cell r="E184">
            <v>2</v>
          </cell>
          <cell r="F184">
            <v>0</v>
          </cell>
          <cell r="G184">
            <v>0</v>
          </cell>
          <cell r="H184">
            <v>0</v>
          </cell>
          <cell r="I184" t="str">
            <v>Knows</v>
          </cell>
          <cell r="J184">
            <v>0</v>
          </cell>
          <cell r="K184" t="str">
            <v>Hatene</v>
          </cell>
        </row>
        <row r="185">
          <cell r="A185" t="str">
            <v>H5.20.a</v>
          </cell>
          <cell r="B185" t="str">
            <v>Response</v>
          </cell>
          <cell r="C185">
            <v>0</v>
          </cell>
          <cell r="D185" t="str">
            <v>Category option</v>
          </cell>
          <cell r="E185">
            <v>1</v>
          </cell>
          <cell r="F185">
            <v>0</v>
          </cell>
          <cell r="G185">
            <v>0</v>
          </cell>
          <cell r="H185">
            <v>0</v>
          </cell>
          <cell r="I185" t="str">
            <v xml:space="preserve">Bottled </v>
          </cell>
          <cell r="J185">
            <v>0</v>
          </cell>
          <cell r="K185" t="str">
            <v>Be botir (AQUA)</v>
          </cell>
        </row>
        <row r="186">
          <cell r="A186" t="str">
            <v>H5.20.b</v>
          </cell>
          <cell r="B186" t="str">
            <v>Response</v>
          </cell>
          <cell r="C186">
            <v>0</v>
          </cell>
          <cell r="D186" t="str">
            <v>Category option</v>
          </cell>
          <cell r="E186">
            <v>2</v>
          </cell>
          <cell r="F186">
            <v>0</v>
          </cell>
          <cell r="G186">
            <v>0</v>
          </cell>
          <cell r="H186">
            <v>0</v>
          </cell>
          <cell r="I186" t="str">
            <v xml:space="preserve">Piped Into Dwelling </v>
          </cell>
          <cell r="J186">
            <v>0</v>
          </cell>
          <cell r="K186" t="str">
            <v>Pipa ba uma kain</v>
          </cell>
        </row>
        <row r="187">
          <cell r="A187" t="str">
            <v>H5.20.c</v>
          </cell>
          <cell r="B187" t="str">
            <v>Response</v>
          </cell>
          <cell r="C187">
            <v>0</v>
          </cell>
          <cell r="D187" t="str">
            <v>Category option</v>
          </cell>
          <cell r="E187">
            <v>3</v>
          </cell>
          <cell r="F187">
            <v>0</v>
          </cell>
          <cell r="G187">
            <v>0</v>
          </cell>
          <cell r="H187">
            <v>0</v>
          </cell>
          <cell r="I187" t="str">
            <v>Piped To Yard / Plot (On-Site)</v>
          </cell>
          <cell r="J187">
            <v>0</v>
          </cell>
          <cell r="K187" t="str">
            <v xml:space="preserve">Pipa iha uma ninin (iha fatin) </v>
          </cell>
        </row>
        <row r="188">
          <cell r="A188" t="str">
            <v>H5.20.d</v>
          </cell>
          <cell r="B188" t="str">
            <v>Response</v>
          </cell>
          <cell r="C188">
            <v>0</v>
          </cell>
          <cell r="D188" t="str">
            <v>Category option</v>
          </cell>
          <cell r="E188">
            <v>4</v>
          </cell>
          <cell r="F188">
            <v>0</v>
          </cell>
          <cell r="G188">
            <v>0</v>
          </cell>
          <cell r="H188">
            <v>0</v>
          </cell>
          <cell r="I188" t="str">
            <v>Tap / Standpipe Off-Site</v>
          </cell>
          <cell r="J188">
            <v>0</v>
          </cell>
          <cell r="K188" t="str">
            <v>Torneira</v>
          </cell>
        </row>
        <row r="189">
          <cell r="A189" t="str">
            <v>H5.20.e</v>
          </cell>
          <cell r="B189" t="str">
            <v>Response</v>
          </cell>
          <cell r="C189">
            <v>0</v>
          </cell>
          <cell r="D189" t="str">
            <v>Category option</v>
          </cell>
          <cell r="E189">
            <v>5</v>
          </cell>
          <cell r="F189">
            <v>0</v>
          </cell>
          <cell r="G189">
            <v>0</v>
          </cell>
          <cell r="H189">
            <v>0</v>
          </cell>
          <cell r="I189" t="str">
            <v>Well</v>
          </cell>
          <cell r="J189">
            <v>0</v>
          </cell>
          <cell r="K189" t="str">
            <v>Be posu</v>
          </cell>
        </row>
        <row r="190">
          <cell r="A190" t="str">
            <v>H5.20.f</v>
          </cell>
          <cell r="B190" t="str">
            <v>Response</v>
          </cell>
          <cell r="C190">
            <v>0</v>
          </cell>
          <cell r="D190" t="str">
            <v>Category option</v>
          </cell>
          <cell r="E190">
            <v>6</v>
          </cell>
          <cell r="F190">
            <v>0</v>
          </cell>
          <cell r="G190">
            <v>0</v>
          </cell>
          <cell r="H190">
            <v>0</v>
          </cell>
          <cell r="I190" t="str">
            <v>Borehole</v>
          </cell>
          <cell r="J190">
            <v>0</v>
          </cell>
          <cell r="K190" t="str">
            <v xml:space="preserve">Ke'e be </v>
          </cell>
        </row>
        <row r="191">
          <cell r="A191" t="str">
            <v>H5.20.g</v>
          </cell>
          <cell r="B191" t="str">
            <v>Response</v>
          </cell>
          <cell r="C191">
            <v>0</v>
          </cell>
          <cell r="D191" t="str">
            <v>Category option</v>
          </cell>
          <cell r="E191">
            <v>7</v>
          </cell>
          <cell r="F191">
            <v>0</v>
          </cell>
          <cell r="G191">
            <v>0</v>
          </cell>
          <cell r="H191">
            <v>0</v>
          </cell>
          <cell r="I191" t="str">
            <v>Spring</v>
          </cell>
          <cell r="J191">
            <v>0</v>
          </cell>
          <cell r="K191" t="str">
            <v>Be moris</v>
          </cell>
        </row>
        <row r="192">
          <cell r="A192" t="str">
            <v>H5.20.h</v>
          </cell>
          <cell r="B192" t="str">
            <v>Response</v>
          </cell>
          <cell r="C192">
            <v>0</v>
          </cell>
          <cell r="D192" t="str">
            <v>Category option</v>
          </cell>
          <cell r="E192">
            <v>8</v>
          </cell>
          <cell r="F192">
            <v>0</v>
          </cell>
          <cell r="G192">
            <v>0</v>
          </cell>
          <cell r="H192">
            <v>0</v>
          </cell>
          <cell r="I192" t="str">
            <v>River / Stream</v>
          </cell>
          <cell r="J192">
            <v>0</v>
          </cell>
          <cell r="K192" t="str">
            <v>Mota / be sulin</v>
          </cell>
        </row>
        <row r="193">
          <cell r="A193" t="str">
            <v>H5.20.i</v>
          </cell>
          <cell r="B193" t="str">
            <v>Response</v>
          </cell>
          <cell r="C193">
            <v>0</v>
          </cell>
          <cell r="D193" t="str">
            <v>Category option</v>
          </cell>
          <cell r="E193">
            <v>9</v>
          </cell>
          <cell r="F193">
            <v>0</v>
          </cell>
          <cell r="G193">
            <v>0</v>
          </cell>
          <cell r="H193">
            <v>0</v>
          </cell>
          <cell r="I193" t="str">
            <v>Dam / Lake / Pond</v>
          </cell>
          <cell r="J193">
            <v>0</v>
          </cell>
          <cell r="K193" t="str">
            <v>Kolam / lagua</v>
          </cell>
        </row>
        <row r="194">
          <cell r="A194" t="str">
            <v>H5.20.j</v>
          </cell>
          <cell r="B194" t="str">
            <v>Response</v>
          </cell>
          <cell r="C194">
            <v>0</v>
          </cell>
          <cell r="D194" t="str">
            <v>Category option</v>
          </cell>
          <cell r="E194">
            <v>10</v>
          </cell>
          <cell r="F194">
            <v>0</v>
          </cell>
          <cell r="G194">
            <v>0</v>
          </cell>
          <cell r="H194">
            <v>0</v>
          </cell>
          <cell r="I194" t="str">
            <v xml:space="preserve">Canal / Irrigation Channel  </v>
          </cell>
          <cell r="J194">
            <v>0</v>
          </cell>
          <cell r="K194" t="str">
            <v xml:space="preserve">Be dalan / kanal irigasaun </v>
          </cell>
        </row>
        <row r="195">
          <cell r="A195" t="str">
            <v>H5.20.k</v>
          </cell>
          <cell r="B195" t="str">
            <v>Response</v>
          </cell>
          <cell r="C195">
            <v>0</v>
          </cell>
          <cell r="D195" t="str">
            <v>Category option</v>
          </cell>
          <cell r="E195">
            <v>11</v>
          </cell>
          <cell r="F195">
            <v>0</v>
          </cell>
          <cell r="G195">
            <v>0</v>
          </cell>
          <cell r="H195">
            <v>0</v>
          </cell>
          <cell r="I195" t="str">
            <v>Rainwater</v>
          </cell>
          <cell r="J195">
            <v>0</v>
          </cell>
          <cell r="K195" t="str">
            <v>Udan been</v>
          </cell>
        </row>
        <row r="196">
          <cell r="A196" t="str">
            <v>H5.20.l</v>
          </cell>
          <cell r="B196" t="str">
            <v>Response</v>
          </cell>
          <cell r="C196">
            <v>0</v>
          </cell>
          <cell r="D196" t="str">
            <v>Category option</v>
          </cell>
          <cell r="E196">
            <v>12</v>
          </cell>
          <cell r="F196">
            <v>0</v>
          </cell>
          <cell r="G196">
            <v>0</v>
          </cell>
          <cell r="H196">
            <v>0</v>
          </cell>
          <cell r="I196" t="str">
            <v>Truck / Cart / Tanker</v>
          </cell>
          <cell r="J196">
            <v>0</v>
          </cell>
          <cell r="K196" t="str">
            <v>Trek / gerobak / Tanke</v>
          </cell>
        </row>
        <row r="197">
          <cell r="A197" t="str">
            <v>ME1.03a</v>
          </cell>
          <cell r="B197" t="str">
            <v>Response</v>
          </cell>
          <cell r="C197">
            <v>0</v>
          </cell>
          <cell r="D197" t="str">
            <v>Category option</v>
          </cell>
          <cell r="E197">
            <v>1</v>
          </cell>
          <cell r="F197">
            <v>0</v>
          </cell>
          <cell r="G197">
            <v>0</v>
          </cell>
          <cell r="H197">
            <v>0</v>
          </cell>
          <cell r="I197" t="str">
            <v>Single unit (e.g. a coconut)</v>
          </cell>
          <cell r="J197">
            <v>0</v>
          </cell>
          <cell r="K197" t="str">
            <v>Unit ida idak (hanesan nu'u 1)</v>
          </cell>
        </row>
        <row r="198">
          <cell r="A198" t="str">
            <v>ME1.03b</v>
          </cell>
          <cell r="B198" t="str">
            <v>Response</v>
          </cell>
          <cell r="C198">
            <v>0</v>
          </cell>
          <cell r="D198" t="str">
            <v>Category option</v>
          </cell>
          <cell r="E198">
            <v>2</v>
          </cell>
          <cell r="F198">
            <v>0</v>
          </cell>
          <cell r="G198">
            <v>0</v>
          </cell>
          <cell r="H198">
            <v>0</v>
          </cell>
          <cell r="I198" t="str">
            <v>Kgs</v>
          </cell>
          <cell r="J198">
            <v>0</v>
          </cell>
          <cell r="K198" t="str">
            <v>Kilo</v>
          </cell>
        </row>
        <row r="199">
          <cell r="A199" t="str">
            <v>ME1.03c</v>
          </cell>
          <cell r="B199" t="str">
            <v>Response</v>
          </cell>
          <cell r="C199">
            <v>0</v>
          </cell>
          <cell r="D199" t="str">
            <v>Category option</v>
          </cell>
          <cell r="E199">
            <v>3</v>
          </cell>
          <cell r="F199">
            <v>0</v>
          </cell>
          <cell r="G199">
            <v>0</v>
          </cell>
          <cell r="H199">
            <v>0</v>
          </cell>
          <cell r="I199" t="str">
            <v>Small tin / milk can (330g)</v>
          </cell>
          <cell r="J199">
            <v>0</v>
          </cell>
          <cell r="K199">
            <v>0</v>
          </cell>
        </row>
        <row r="200">
          <cell r="A200" t="str">
            <v>ME1.03d</v>
          </cell>
          <cell r="B200" t="str">
            <v>Response</v>
          </cell>
          <cell r="C200">
            <v>0</v>
          </cell>
          <cell r="D200" t="str">
            <v>Category option</v>
          </cell>
          <cell r="E200">
            <v>4</v>
          </cell>
          <cell r="F200">
            <v>0</v>
          </cell>
          <cell r="G200">
            <v>0</v>
          </cell>
          <cell r="H200">
            <v>0</v>
          </cell>
          <cell r="I200" t="str">
            <v>Sack</v>
          </cell>
          <cell r="J200">
            <v>0</v>
          </cell>
          <cell r="K200" t="str">
            <v>Saku</v>
          </cell>
        </row>
        <row r="201">
          <cell r="A201" t="str">
            <v>ME1.03e</v>
          </cell>
          <cell r="B201" t="str">
            <v>Response</v>
          </cell>
          <cell r="C201">
            <v>0</v>
          </cell>
          <cell r="D201" t="str">
            <v>Category option</v>
          </cell>
          <cell r="E201">
            <v>5</v>
          </cell>
          <cell r="F201">
            <v>0</v>
          </cell>
          <cell r="G201">
            <v>0</v>
          </cell>
          <cell r="H201">
            <v>0</v>
          </cell>
          <cell r="I201" t="str">
            <v>Cart</v>
          </cell>
          <cell r="J201">
            <v>0</v>
          </cell>
          <cell r="K201" t="str">
            <v>Gerobak / karosa</v>
          </cell>
        </row>
        <row r="202">
          <cell r="A202" t="str">
            <v>ME1.02.a</v>
          </cell>
          <cell r="B202" t="str">
            <v>Response</v>
          </cell>
          <cell r="C202">
            <v>0</v>
          </cell>
          <cell r="D202" t="str">
            <v>Category option</v>
          </cell>
          <cell r="E202">
            <v>1</v>
          </cell>
          <cell r="F202">
            <v>0</v>
          </cell>
          <cell r="G202">
            <v>0</v>
          </cell>
          <cell r="H202">
            <v>0</v>
          </cell>
          <cell r="I202" t="str">
            <v>Coffee</v>
          </cell>
          <cell r="J202">
            <v>0</v>
          </cell>
          <cell r="K202" t="str">
            <v>Kafe</v>
          </cell>
        </row>
        <row r="203">
          <cell r="A203" t="str">
            <v>ME1.02.b</v>
          </cell>
          <cell r="B203" t="str">
            <v>Response</v>
          </cell>
          <cell r="C203">
            <v>0</v>
          </cell>
          <cell r="D203" t="str">
            <v>Category option</v>
          </cell>
          <cell r="E203">
            <v>2</v>
          </cell>
          <cell r="F203">
            <v>0</v>
          </cell>
          <cell r="G203">
            <v>0</v>
          </cell>
          <cell r="H203">
            <v>0</v>
          </cell>
          <cell r="I203" t="str">
            <v>Cassava</v>
          </cell>
          <cell r="J203">
            <v>0</v>
          </cell>
          <cell r="K203" t="str">
            <v>Aifarina</v>
          </cell>
        </row>
        <row r="204">
          <cell r="A204" t="str">
            <v>ME1.02.c</v>
          </cell>
          <cell r="B204" t="str">
            <v>Response</v>
          </cell>
          <cell r="C204">
            <v>0</v>
          </cell>
          <cell r="D204" t="str">
            <v>Category option</v>
          </cell>
          <cell r="E204">
            <v>3</v>
          </cell>
          <cell r="F204">
            <v>0</v>
          </cell>
          <cell r="G204">
            <v>0</v>
          </cell>
          <cell r="H204">
            <v>0</v>
          </cell>
          <cell r="I204" t="str">
            <v>Maize / corn</v>
          </cell>
          <cell r="J204">
            <v>0</v>
          </cell>
          <cell r="K204" t="str">
            <v>Batar</v>
          </cell>
        </row>
        <row r="205">
          <cell r="A205" t="str">
            <v>ME1.02.d</v>
          </cell>
          <cell r="B205" t="str">
            <v>Response</v>
          </cell>
          <cell r="C205">
            <v>0</v>
          </cell>
          <cell r="D205" t="str">
            <v>Category option</v>
          </cell>
          <cell r="E205">
            <v>4</v>
          </cell>
          <cell r="F205">
            <v>0</v>
          </cell>
          <cell r="G205">
            <v>0</v>
          </cell>
          <cell r="H205">
            <v>0</v>
          </cell>
          <cell r="I205" t="str">
            <v>Rice</v>
          </cell>
          <cell r="J205">
            <v>0</v>
          </cell>
          <cell r="K205" t="str">
            <v>Fos / hare</v>
          </cell>
        </row>
        <row r="206">
          <cell r="A206" t="str">
            <v>ME1.02.e</v>
          </cell>
          <cell r="B206" t="str">
            <v>Response</v>
          </cell>
          <cell r="C206">
            <v>0</v>
          </cell>
          <cell r="D206" t="str">
            <v>Category option</v>
          </cell>
          <cell r="E206">
            <v>5</v>
          </cell>
          <cell r="F206">
            <v>0</v>
          </cell>
          <cell r="G206">
            <v>0</v>
          </cell>
          <cell r="H206">
            <v>0</v>
          </cell>
          <cell r="I206" t="str">
            <v>Squash / pumpkin</v>
          </cell>
          <cell r="J206">
            <v>0</v>
          </cell>
          <cell r="K206" t="str">
            <v>Lakeru</v>
          </cell>
        </row>
        <row r="207">
          <cell r="A207" t="str">
            <v>ME1.02.f</v>
          </cell>
          <cell r="B207" t="str">
            <v>Response</v>
          </cell>
          <cell r="C207">
            <v>0</v>
          </cell>
          <cell r="D207" t="str">
            <v>Category option</v>
          </cell>
          <cell r="E207">
            <v>6</v>
          </cell>
          <cell r="F207">
            <v>0</v>
          </cell>
          <cell r="G207">
            <v>0</v>
          </cell>
          <cell r="H207">
            <v>0</v>
          </cell>
          <cell r="I207" t="str">
            <v>Potato</v>
          </cell>
          <cell r="J207">
            <v>0</v>
          </cell>
          <cell r="K207" t="str">
            <v>Fehuk</v>
          </cell>
        </row>
        <row r="208">
          <cell r="A208" t="str">
            <v>ME1.02.g</v>
          </cell>
          <cell r="B208" t="str">
            <v>Response</v>
          </cell>
          <cell r="C208">
            <v>0</v>
          </cell>
          <cell r="D208" t="str">
            <v>Category option</v>
          </cell>
          <cell r="E208">
            <v>7</v>
          </cell>
          <cell r="F208">
            <v>0</v>
          </cell>
          <cell r="G208">
            <v>0</v>
          </cell>
          <cell r="H208">
            <v>0</v>
          </cell>
          <cell r="I208" t="str">
            <v>Sweet potato</v>
          </cell>
          <cell r="J208">
            <v>0</v>
          </cell>
          <cell r="K208" t="str">
            <v>Fehuk midar</v>
          </cell>
        </row>
        <row r="209">
          <cell r="A209" t="str">
            <v>ME1.02.h</v>
          </cell>
          <cell r="B209" t="str">
            <v>Response</v>
          </cell>
          <cell r="C209">
            <v>0</v>
          </cell>
          <cell r="D209" t="str">
            <v>Category option</v>
          </cell>
          <cell r="E209">
            <v>8</v>
          </cell>
          <cell r="F209">
            <v>0</v>
          </cell>
          <cell r="G209">
            <v>0</v>
          </cell>
          <cell r="H209">
            <v>0</v>
          </cell>
          <cell r="I209" t="str">
            <v>Taro (talas / kontas)</v>
          </cell>
          <cell r="J209">
            <v>0</v>
          </cell>
          <cell r="K209" t="str">
            <v>Talas / kontas</v>
          </cell>
        </row>
        <row r="210">
          <cell r="A210" t="str">
            <v>ME1.02.i</v>
          </cell>
          <cell r="B210" t="str">
            <v>Response</v>
          </cell>
          <cell r="C210">
            <v>0</v>
          </cell>
          <cell r="D210" t="str">
            <v>Category option</v>
          </cell>
          <cell r="E210">
            <v>9</v>
          </cell>
          <cell r="F210">
            <v>0</v>
          </cell>
          <cell r="G210">
            <v>0</v>
          </cell>
          <cell r="H210">
            <v>0</v>
          </cell>
          <cell r="I210" t="str">
            <v>Kidney beans</v>
          </cell>
          <cell r="J210">
            <v>0</v>
          </cell>
          <cell r="K210" t="str">
            <v>Koto mean</v>
          </cell>
        </row>
        <row r="211">
          <cell r="A211" t="str">
            <v>ME1.02.j</v>
          </cell>
          <cell r="B211" t="str">
            <v>Response</v>
          </cell>
          <cell r="C211">
            <v>0</v>
          </cell>
          <cell r="D211" t="str">
            <v>Category option</v>
          </cell>
          <cell r="E211">
            <v>10</v>
          </cell>
          <cell r="F211">
            <v>0</v>
          </cell>
          <cell r="G211">
            <v>0</v>
          </cell>
          <cell r="H211">
            <v>0</v>
          </cell>
          <cell r="I211" t="str">
            <v>Soy beans</v>
          </cell>
          <cell r="J211">
            <v>0</v>
          </cell>
          <cell r="K211" t="str">
            <v>Fore keli</v>
          </cell>
        </row>
        <row r="212">
          <cell r="A212" t="str">
            <v>ME1.02.k</v>
          </cell>
          <cell r="B212" t="str">
            <v>Response</v>
          </cell>
          <cell r="C212">
            <v>0</v>
          </cell>
          <cell r="D212" t="str">
            <v>Category option</v>
          </cell>
          <cell r="E212">
            <v>11</v>
          </cell>
          <cell r="F212">
            <v>0</v>
          </cell>
          <cell r="G212">
            <v>0</v>
          </cell>
          <cell r="H212">
            <v>0</v>
          </cell>
          <cell r="I212" t="str">
            <v>Pigeon pea</v>
          </cell>
          <cell r="J212">
            <v>0</v>
          </cell>
          <cell r="K212" t="str">
            <v>Tunis</v>
          </cell>
        </row>
        <row r="213">
          <cell r="A213" t="str">
            <v>ME1.02.l</v>
          </cell>
          <cell r="B213" t="str">
            <v>Response</v>
          </cell>
          <cell r="C213">
            <v>0</v>
          </cell>
          <cell r="D213" t="str">
            <v>Category option</v>
          </cell>
          <cell r="E213">
            <v>12</v>
          </cell>
          <cell r="F213">
            <v>0</v>
          </cell>
          <cell r="G213">
            <v>0</v>
          </cell>
          <cell r="H213">
            <v>0</v>
          </cell>
          <cell r="I213" t="str">
            <v>Peanuts</v>
          </cell>
          <cell r="J213">
            <v>0</v>
          </cell>
          <cell r="K213" t="str">
            <v>Forai</v>
          </cell>
        </row>
        <row r="214">
          <cell r="A214" t="str">
            <v>ME1.02.m</v>
          </cell>
          <cell r="B214" t="str">
            <v>Response</v>
          </cell>
          <cell r="C214">
            <v>0</v>
          </cell>
          <cell r="D214" t="str">
            <v>Category option</v>
          </cell>
          <cell r="E214">
            <v>13</v>
          </cell>
          <cell r="F214">
            <v>0</v>
          </cell>
          <cell r="G214">
            <v>0</v>
          </cell>
          <cell r="H214">
            <v>0</v>
          </cell>
          <cell r="I214" t="str">
            <v>Long bean</v>
          </cell>
          <cell r="J214">
            <v>0</v>
          </cell>
          <cell r="K214" t="str">
            <v>Koto naruk</v>
          </cell>
        </row>
        <row r="215">
          <cell r="A215" t="str">
            <v>ME1.02.n</v>
          </cell>
          <cell r="B215" t="str">
            <v>Response</v>
          </cell>
          <cell r="C215">
            <v>0</v>
          </cell>
          <cell r="D215" t="str">
            <v>Category option</v>
          </cell>
          <cell r="E215">
            <v>14</v>
          </cell>
          <cell r="F215">
            <v>0</v>
          </cell>
          <cell r="G215">
            <v>0</v>
          </cell>
          <cell r="H215">
            <v>0</v>
          </cell>
          <cell r="I215" t="str">
            <v>Tomato</v>
          </cell>
          <cell r="J215">
            <v>0</v>
          </cell>
          <cell r="K215" t="str">
            <v>Tomate</v>
          </cell>
        </row>
        <row r="216">
          <cell r="A216" t="str">
            <v>ME1.02.o</v>
          </cell>
          <cell r="B216" t="str">
            <v>Response</v>
          </cell>
          <cell r="C216">
            <v>0</v>
          </cell>
          <cell r="D216" t="str">
            <v>Category option</v>
          </cell>
          <cell r="E216">
            <v>15</v>
          </cell>
          <cell r="F216">
            <v>0</v>
          </cell>
          <cell r="G216">
            <v>0</v>
          </cell>
          <cell r="H216">
            <v>0</v>
          </cell>
          <cell r="I216" t="str">
            <v>Cucumber</v>
          </cell>
          <cell r="J216">
            <v>0</v>
          </cell>
          <cell r="K216" t="str">
            <v>Pepinu</v>
          </cell>
        </row>
        <row r="217">
          <cell r="A217" t="str">
            <v>ME1.02.p</v>
          </cell>
          <cell r="B217" t="str">
            <v>Response</v>
          </cell>
          <cell r="C217">
            <v>0</v>
          </cell>
          <cell r="D217" t="str">
            <v>Category option</v>
          </cell>
          <cell r="E217">
            <v>16</v>
          </cell>
          <cell r="F217">
            <v>0</v>
          </cell>
          <cell r="G217">
            <v>0</v>
          </cell>
          <cell r="H217">
            <v>0</v>
          </cell>
          <cell r="I217" t="str">
            <v>Onion / garlic</v>
          </cell>
          <cell r="J217">
            <v>0</v>
          </cell>
          <cell r="K217" t="str">
            <v>Liis mehan / Liss mutin</v>
          </cell>
        </row>
        <row r="218">
          <cell r="A218" t="str">
            <v>ME1.02.q</v>
          </cell>
          <cell r="B218" t="str">
            <v>Response</v>
          </cell>
          <cell r="C218">
            <v>0</v>
          </cell>
          <cell r="D218" t="str">
            <v>Category option</v>
          </cell>
          <cell r="E218">
            <v>17</v>
          </cell>
          <cell r="F218">
            <v>0</v>
          </cell>
          <cell r="G218">
            <v>0</v>
          </cell>
          <cell r="H218">
            <v>0</v>
          </cell>
          <cell r="I218" t="str">
            <v>Green leafy vegetables</v>
          </cell>
          <cell r="J218">
            <v>0</v>
          </cell>
          <cell r="K218" t="str">
            <v>Modo tahan</v>
          </cell>
        </row>
        <row r="219">
          <cell r="A219" t="str">
            <v>ME1.02.r</v>
          </cell>
          <cell r="B219" t="str">
            <v>Response</v>
          </cell>
          <cell r="C219">
            <v>0</v>
          </cell>
          <cell r="D219" t="str">
            <v>Category option</v>
          </cell>
          <cell r="E219">
            <v>18</v>
          </cell>
          <cell r="F219">
            <v>0</v>
          </cell>
          <cell r="G219">
            <v>0</v>
          </cell>
          <cell r="H219">
            <v>0</v>
          </cell>
          <cell r="I219" t="str">
            <v>Bananas</v>
          </cell>
          <cell r="J219">
            <v>0</v>
          </cell>
          <cell r="K219" t="str">
            <v>Hudi</v>
          </cell>
        </row>
        <row r="220">
          <cell r="A220" t="str">
            <v>ME1.02.s</v>
          </cell>
          <cell r="B220" t="str">
            <v>Response</v>
          </cell>
          <cell r="C220">
            <v>0</v>
          </cell>
          <cell r="D220" t="str">
            <v>Category option</v>
          </cell>
          <cell r="E220">
            <v>19</v>
          </cell>
          <cell r="F220">
            <v>0</v>
          </cell>
          <cell r="G220">
            <v>0</v>
          </cell>
          <cell r="H220">
            <v>0</v>
          </cell>
          <cell r="I220" t="str">
            <v>Coconuts</v>
          </cell>
          <cell r="J220">
            <v>0</v>
          </cell>
          <cell r="K220" t="str">
            <v>Nuu</v>
          </cell>
        </row>
        <row r="221">
          <cell r="A221" t="str">
            <v>ME1.02.t</v>
          </cell>
          <cell r="B221" t="str">
            <v>Response</v>
          </cell>
          <cell r="C221">
            <v>0</v>
          </cell>
          <cell r="D221" t="str">
            <v>Category option</v>
          </cell>
          <cell r="E221">
            <v>20</v>
          </cell>
          <cell r="F221">
            <v>0</v>
          </cell>
          <cell r="G221">
            <v>0</v>
          </cell>
          <cell r="H221">
            <v>0</v>
          </cell>
          <cell r="I221" t="str">
            <v>Avocado</v>
          </cell>
          <cell r="J221">
            <v>0</v>
          </cell>
          <cell r="K221" t="str">
            <v>Avokati</v>
          </cell>
        </row>
        <row r="222">
          <cell r="A222" t="str">
            <v>ME1.02.u</v>
          </cell>
          <cell r="B222" t="str">
            <v>Response</v>
          </cell>
          <cell r="C222">
            <v>0</v>
          </cell>
          <cell r="D222" t="str">
            <v>Category option</v>
          </cell>
          <cell r="E222">
            <v>21</v>
          </cell>
          <cell r="F222">
            <v>0</v>
          </cell>
          <cell r="G222">
            <v>0</v>
          </cell>
          <cell r="H222">
            <v>0</v>
          </cell>
          <cell r="I222" t="str">
            <v>Mango</v>
          </cell>
          <cell r="J222">
            <v>0</v>
          </cell>
          <cell r="K222" t="str">
            <v>Has</v>
          </cell>
        </row>
        <row r="223">
          <cell r="A223" t="str">
            <v>ME1.02.v</v>
          </cell>
          <cell r="B223" t="str">
            <v>Response</v>
          </cell>
          <cell r="C223">
            <v>0</v>
          </cell>
          <cell r="D223" t="str">
            <v>Category option</v>
          </cell>
          <cell r="E223">
            <v>22</v>
          </cell>
          <cell r="F223">
            <v>0</v>
          </cell>
          <cell r="G223">
            <v>0</v>
          </cell>
          <cell r="H223">
            <v>0</v>
          </cell>
          <cell r="I223" t="str">
            <v>Pineapple</v>
          </cell>
          <cell r="J223">
            <v>0</v>
          </cell>
          <cell r="K223" t="str">
            <v>Ai nanas</v>
          </cell>
        </row>
        <row r="224">
          <cell r="A224" t="str">
            <v>ME1.02.w</v>
          </cell>
          <cell r="B224" t="str">
            <v>Response</v>
          </cell>
          <cell r="C224">
            <v>0</v>
          </cell>
          <cell r="D224" t="str">
            <v>Category option</v>
          </cell>
          <cell r="E224">
            <v>23</v>
          </cell>
          <cell r="F224">
            <v>0</v>
          </cell>
          <cell r="G224">
            <v>0</v>
          </cell>
          <cell r="H224">
            <v>0</v>
          </cell>
          <cell r="I224" t="str">
            <v>Lime / lemon</v>
          </cell>
          <cell r="J224">
            <v>0</v>
          </cell>
          <cell r="K224" t="str">
            <v>Derok</v>
          </cell>
        </row>
        <row r="225">
          <cell r="A225" t="str">
            <v>ME1.02.x</v>
          </cell>
          <cell r="B225" t="str">
            <v>Response</v>
          </cell>
          <cell r="C225">
            <v>0</v>
          </cell>
          <cell r="D225" t="str">
            <v>Category option</v>
          </cell>
          <cell r="E225">
            <v>24</v>
          </cell>
          <cell r="F225">
            <v>0</v>
          </cell>
          <cell r="G225">
            <v>0</v>
          </cell>
          <cell r="H225">
            <v>0</v>
          </cell>
          <cell r="I225" t="str">
            <v>Other crops (specify)</v>
          </cell>
          <cell r="J225">
            <v>0</v>
          </cell>
          <cell r="K225" t="str">
            <v>Ai-han seluk (spesifika)</v>
          </cell>
        </row>
        <row r="226">
          <cell r="A226" t="str">
            <v>H5.21.a</v>
          </cell>
          <cell r="B226" t="str">
            <v>Response</v>
          </cell>
          <cell r="C226">
            <v>0</v>
          </cell>
          <cell r="D226" t="str">
            <v>Category option</v>
          </cell>
          <cell r="E226">
            <v>1</v>
          </cell>
          <cell r="F226">
            <v>0</v>
          </cell>
          <cell r="G226">
            <v>0</v>
          </cell>
          <cell r="H226">
            <v>0</v>
          </cell>
          <cell r="I226" t="str">
            <v>Just this family</v>
          </cell>
          <cell r="J226">
            <v>0</v>
          </cell>
          <cell r="K226" t="str">
            <v>Familia ida ne deit</v>
          </cell>
        </row>
        <row r="227">
          <cell r="A227" t="str">
            <v>H5.21.b</v>
          </cell>
          <cell r="B227" t="str">
            <v>Response</v>
          </cell>
          <cell r="C227">
            <v>0</v>
          </cell>
          <cell r="D227" t="str">
            <v>Category option</v>
          </cell>
          <cell r="E227">
            <v>2</v>
          </cell>
          <cell r="F227">
            <v>0</v>
          </cell>
          <cell r="G227">
            <v>0</v>
          </cell>
          <cell r="H227">
            <v>0</v>
          </cell>
          <cell r="I227" t="str">
            <v>Just some people</v>
          </cell>
          <cell r="J227">
            <v>0</v>
          </cell>
          <cell r="K227" t="str">
            <v>Ema balun deit</v>
          </cell>
        </row>
        <row r="228">
          <cell r="A228" t="str">
            <v>H5.21.c</v>
          </cell>
          <cell r="B228" t="str">
            <v>Response</v>
          </cell>
          <cell r="C228">
            <v>0</v>
          </cell>
          <cell r="D228" t="str">
            <v>Category option</v>
          </cell>
          <cell r="E228">
            <v>3</v>
          </cell>
          <cell r="F228">
            <v>0</v>
          </cell>
          <cell r="G228">
            <v>0</v>
          </cell>
          <cell r="H228">
            <v>0</v>
          </cell>
          <cell r="I228" t="str">
            <v>Anyone - a public source that anybody in the aldeia can use</v>
          </cell>
          <cell r="J228">
            <v>0</v>
          </cell>
          <cell r="K228" t="str">
            <v>Ema hotu-hotu (be'e matan públiku ida nebee ema hotu-hotu iha aldeia bele uza)</v>
          </cell>
        </row>
        <row r="229">
          <cell r="A229" t="str">
            <v>MC10.02a</v>
          </cell>
          <cell r="B229" t="str">
            <v>Response</v>
          </cell>
          <cell r="C229">
            <v>0</v>
          </cell>
          <cell r="D229" t="str">
            <v>Category option</v>
          </cell>
          <cell r="E229">
            <v>1</v>
          </cell>
          <cell r="F229">
            <v>0</v>
          </cell>
          <cell r="G229">
            <v>0</v>
          </cell>
          <cell r="H229">
            <v>0</v>
          </cell>
          <cell r="I229" t="str">
            <v>Date: year, month, day</v>
          </cell>
          <cell r="J229">
            <v>0</v>
          </cell>
          <cell r="K229" t="str">
            <v>Data: tinan, fulan no loron</v>
          </cell>
        </row>
        <row r="230">
          <cell r="A230" t="str">
            <v>MC10.02b</v>
          </cell>
          <cell r="B230" t="str">
            <v>Response</v>
          </cell>
          <cell r="C230">
            <v>0</v>
          </cell>
          <cell r="D230" t="str">
            <v>Category option</v>
          </cell>
          <cell r="E230">
            <v>2</v>
          </cell>
          <cell r="F230">
            <v>0</v>
          </cell>
          <cell r="G230">
            <v>0</v>
          </cell>
          <cell r="H230">
            <v>0</v>
          </cell>
          <cell r="I230" t="str">
            <v>Date: year, month only</v>
          </cell>
          <cell r="J230">
            <v>0</v>
          </cell>
          <cell r="K230" t="str">
            <v>Data: tinan no fulan deit</v>
          </cell>
        </row>
        <row r="231">
          <cell r="A231" t="str">
            <v>MC10.02c</v>
          </cell>
          <cell r="B231" t="str">
            <v>Response</v>
          </cell>
          <cell r="C231">
            <v>0</v>
          </cell>
          <cell r="D231" t="str">
            <v>Category option</v>
          </cell>
          <cell r="E231">
            <v>3</v>
          </cell>
          <cell r="F231">
            <v>0</v>
          </cell>
          <cell r="G231">
            <v>0</v>
          </cell>
          <cell r="H231">
            <v>0</v>
          </cell>
          <cell r="I231" t="str">
            <v>Days ago</v>
          </cell>
          <cell r="J231">
            <v>0</v>
          </cell>
          <cell r="K231" t="str">
            <v>Loron liu ba</v>
          </cell>
        </row>
        <row r="232">
          <cell r="A232" t="str">
            <v>MC10.02d</v>
          </cell>
          <cell r="B232" t="str">
            <v>Response</v>
          </cell>
          <cell r="C232">
            <v>0</v>
          </cell>
          <cell r="D232" t="str">
            <v>Category option</v>
          </cell>
          <cell r="E232">
            <v>4</v>
          </cell>
          <cell r="F232">
            <v>0</v>
          </cell>
          <cell r="G232">
            <v>0</v>
          </cell>
          <cell r="H232">
            <v>0</v>
          </cell>
          <cell r="I232" t="str">
            <v>Weeks ago</v>
          </cell>
          <cell r="J232">
            <v>0</v>
          </cell>
          <cell r="K232" t="str">
            <v>Semana liu ba</v>
          </cell>
        </row>
        <row r="233">
          <cell r="A233" t="str">
            <v>MC10.02e</v>
          </cell>
          <cell r="B233" t="str">
            <v>Response</v>
          </cell>
          <cell r="C233">
            <v>0</v>
          </cell>
          <cell r="D233" t="str">
            <v>Category option</v>
          </cell>
          <cell r="E233">
            <v>5</v>
          </cell>
          <cell r="F233">
            <v>0</v>
          </cell>
          <cell r="G233">
            <v>0</v>
          </cell>
          <cell r="H233">
            <v>0</v>
          </cell>
          <cell r="I233" t="str">
            <v>Months ago</v>
          </cell>
          <cell r="J233">
            <v>0</v>
          </cell>
          <cell r="K233" t="str">
            <v>Fulan liu ba</v>
          </cell>
        </row>
        <row r="234">
          <cell r="A234" t="str">
            <v>MC10.02f</v>
          </cell>
          <cell r="B234" t="str">
            <v>Response</v>
          </cell>
          <cell r="C234">
            <v>0</v>
          </cell>
          <cell r="D234" t="str">
            <v>Category option</v>
          </cell>
          <cell r="E234">
            <v>6</v>
          </cell>
          <cell r="F234">
            <v>0</v>
          </cell>
          <cell r="G234">
            <v>0</v>
          </cell>
          <cell r="H234">
            <v>0</v>
          </cell>
          <cell r="I234" t="str">
            <v>Years ago</v>
          </cell>
          <cell r="J234">
            <v>0</v>
          </cell>
          <cell r="K234" t="str">
            <v>Tinan liu ba</v>
          </cell>
        </row>
        <row r="235">
          <cell r="A235" t="str">
            <v>MC10.02g</v>
          </cell>
          <cell r="B235" t="str">
            <v>Response</v>
          </cell>
          <cell r="C235">
            <v>0</v>
          </cell>
          <cell r="D235" t="str">
            <v>Category option</v>
          </cell>
          <cell r="E235">
            <v>993</v>
          </cell>
          <cell r="F235">
            <v>0</v>
          </cell>
          <cell r="G235">
            <v>0</v>
          </cell>
          <cell r="H235">
            <v>0</v>
          </cell>
          <cell r="I235" t="str">
            <v>Never</v>
          </cell>
          <cell r="J235">
            <v>0</v>
          </cell>
          <cell r="K235" t="str">
            <v>Nunka</v>
          </cell>
        </row>
        <row r="236">
          <cell r="A236" t="str">
            <v>MC10.08a</v>
          </cell>
          <cell r="B236" t="str">
            <v>Response</v>
          </cell>
          <cell r="C236">
            <v>0</v>
          </cell>
          <cell r="D236" t="str">
            <v>Category option</v>
          </cell>
          <cell r="E236">
            <v>1</v>
          </cell>
          <cell r="F236">
            <v>0</v>
          </cell>
          <cell r="G236">
            <v>0</v>
          </cell>
          <cell r="H236">
            <v>0</v>
          </cell>
          <cell r="I236" t="str">
            <v>Walk</v>
          </cell>
          <cell r="J236">
            <v>0</v>
          </cell>
          <cell r="K236" t="str">
            <v>Lao</v>
          </cell>
        </row>
        <row r="237">
          <cell r="A237" t="str">
            <v>MC10.08b</v>
          </cell>
          <cell r="B237" t="str">
            <v>Response</v>
          </cell>
          <cell r="C237">
            <v>0</v>
          </cell>
          <cell r="D237" t="str">
            <v>Category option</v>
          </cell>
          <cell r="E237">
            <v>2</v>
          </cell>
          <cell r="F237">
            <v>0</v>
          </cell>
          <cell r="G237">
            <v>0</v>
          </cell>
          <cell r="H237">
            <v>0</v>
          </cell>
          <cell r="I237" t="str">
            <v>Bicycle</v>
          </cell>
          <cell r="J237">
            <v>0</v>
          </cell>
          <cell r="K237" t="str">
            <v>Biskleta</v>
          </cell>
        </row>
        <row r="238">
          <cell r="A238" t="str">
            <v>MC10.08c</v>
          </cell>
          <cell r="B238" t="str">
            <v>Response</v>
          </cell>
          <cell r="C238">
            <v>0</v>
          </cell>
          <cell r="D238" t="str">
            <v>Category option</v>
          </cell>
          <cell r="E238">
            <v>3</v>
          </cell>
          <cell r="F238">
            <v>0</v>
          </cell>
          <cell r="G238">
            <v>0</v>
          </cell>
          <cell r="H238">
            <v>0</v>
          </cell>
          <cell r="I238" t="str">
            <v>Motorbike / scooter (own or no payment given)</v>
          </cell>
          <cell r="J238">
            <v>0</v>
          </cell>
          <cell r="K238" t="str">
            <v>Motor (ninian ka la fo osan)</v>
          </cell>
        </row>
        <row r="239">
          <cell r="A239" t="str">
            <v>MC10.08d</v>
          </cell>
          <cell r="B239" t="str">
            <v>Response</v>
          </cell>
          <cell r="C239">
            <v>0</v>
          </cell>
          <cell r="D239" t="str">
            <v>Category option</v>
          </cell>
          <cell r="E239">
            <v>4</v>
          </cell>
          <cell r="F239">
            <v>0</v>
          </cell>
          <cell r="G239">
            <v>0</v>
          </cell>
          <cell r="H239">
            <v>0</v>
          </cell>
          <cell r="I239" t="str">
            <v>Motorbike / scooter / ojek (payment given)</v>
          </cell>
          <cell r="J239">
            <v>0</v>
          </cell>
          <cell r="K239" t="str">
            <v>Motor / ojek (fo osan)</v>
          </cell>
        </row>
        <row r="240">
          <cell r="A240" t="str">
            <v>MC10.08e</v>
          </cell>
          <cell r="B240" t="str">
            <v>Response</v>
          </cell>
          <cell r="C240">
            <v>0</v>
          </cell>
          <cell r="D240" t="str">
            <v>Category option</v>
          </cell>
          <cell r="E240">
            <v>5</v>
          </cell>
          <cell r="F240">
            <v>0</v>
          </cell>
          <cell r="G240">
            <v>0</v>
          </cell>
          <cell r="H240">
            <v>0</v>
          </cell>
          <cell r="I240" t="str">
            <v>Private car / truck (own or no payment given)</v>
          </cell>
          <cell r="J240">
            <v>0</v>
          </cell>
          <cell r="K240" t="str">
            <v>Kareta / truk privadu (ninian ka la fo osan)</v>
          </cell>
        </row>
        <row r="241">
          <cell r="A241" t="str">
            <v>MC10.08f</v>
          </cell>
          <cell r="B241" t="str">
            <v>Response</v>
          </cell>
          <cell r="C241">
            <v>0</v>
          </cell>
          <cell r="D241" t="str">
            <v>Category option</v>
          </cell>
          <cell r="E241">
            <v>6</v>
          </cell>
          <cell r="F241">
            <v>0</v>
          </cell>
          <cell r="G241">
            <v>0</v>
          </cell>
          <cell r="H241">
            <v>0</v>
          </cell>
          <cell r="I241" t="str">
            <v>Private car / truck (payment given)</v>
          </cell>
          <cell r="J241">
            <v>0</v>
          </cell>
          <cell r="K241" t="str">
            <v>Kareta / truk privadu (fo osan)</v>
          </cell>
        </row>
        <row r="242">
          <cell r="A242" t="str">
            <v>MC10.08g</v>
          </cell>
          <cell r="B242" t="str">
            <v>Response</v>
          </cell>
          <cell r="C242">
            <v>0</v>
          </cell>
          <cell r="D242" t="str">
            <v>Category option</v>
          </cell>
          <cell r="E242">
            <v>7</v>
          </cell>
          <cell r="F242">
            <v>0</v>
          </cell>
          <cell r="G242">
            <v>0</v>
          </cell>
          <cell r="H242">
            <v>0</v>
          </cell>
          <cell r="I242" t="str">
            <v>Public truck / mikrolet / bus / angguna</v>
          </cell>
          <cell r="J242">
            <v>0</v>
          </cell>
          <cell r="K242" t="str">
            <v>Angguna / bis / mikrolet / truk publiku</v>
          </cell>
        </row>
        <row r="243">
          <cell r="A243" t="str">
            <v>MC10.08h</v>
          </cell>
          <cell r="B243" t="str">
            <v>Response</v>
          </cell>
          <cell r="C243">
            <v>0</v>
          </cell>
          <cell r="D243" t="str">
            <v>Category option</v>
          </cell>
          <cell r="E243">
            <v>8</v>
          </cell>
          <cell r="F243">
            <v>0</v>
          </cell>
          <cell r="G243">
            <v>0</v>
          </cell>
          <cell r="H243">
            <v>0</v>
          </cell>
          <cell r="I243" t="str">
            <v>Taxi</v>
          </cell>
          <cell r="J243">
            <v>0</v>
          </cell>
          <cell r="K243" t="str">
            <v>Taxi</v>
          </cell>
        </row>
        <row r="244">
          <cell r="A244" t="str">
            <v>MC10.08i</v>
          </cell>
          <cell r="B244" t="str">
            <v>Response</v>
          </cell>
          <cell r="C244">
            <v>0</v>
          </cell>
          <cell r="D244" t="str">
            <v>Category option</v>
          </cell>
          <cell r="E244">
            <v>9</v>
          </cell>
          <cell r="F244">
            <v>0</v>
          </cell>
          <cell r="G244">
            <v>0</v>
          </cell>
          <cell r="H244">
            <v>0</v>
          </cell>
          <cell r="I244" t="str">
            <v>Horse</v>
          </cell>
          <cell r="J244">
            <v>0</v>
          </cell>
          <cell r="K244" t="str">
            <v>Kuda</v>
          </cell>
        </row>
        <row r="245">
          <cell r="A245" t="str">
            <v>MC10.08j</v>
          </cell>
          <cell r="B245" t="str">
            <v>Response</v>
          </cell>
          <cell r="C245">
            <v>0</v>
          </cell>
          <cell r="D245" t="str">
            <v>Category option</v>
          </cell>
          <cell r="E245">
            <v>10</v>
          </cell>
          <cell r="F245">
            <v>0</v>
          </cell>
          <cell r="G245">
            <v>0</v>
          </cell>
          <cell r="H245">
            <v>0</v>
          </cell>
          <cell r="I245" t="str">
            <v>Boat (own or no payment given)</v>
          </cell>
          <cell r="J245">
            <v>0</v>
          </cell>
          <cell r="K245" t="str">
            <v>Ber'o (ninian ka la fo osan)</v>
          </cell>
        </row>
        <row r="246">
          <cell r="A246" t="str">
            <v>MC10.08k</v>
          </cell>
          <cell r="B246" t="str">
            <v>Response</v>
          </cell>
          <cell r="C246">
            <v>0</v>
          </cell>
          <cell r="D246" t="str">
            <v>Category option</v>
          </cell>
          <cell r="E246">
            <v>11</v>
          </cell>
          <cell r="F246">
            <v>0</v>
          </cell>
          <cell r="G246">
            <v>0</v>
          </cell>
          <cell r="H246">
            <v>0</v>
          </cell>
          <cell r="I246" t="str">
            <v>Boat (payment given)</v>
          </cell>
          <cell r="J246">
            <v>0</v>
          </cell>
          <cell r="K246" t="str">
            <v>Ber'o (fo osan)</v>
          </cell>
        </row>
        <row r="247">
          <cell r="A247" t="str">
            <v>MC10.08l</v>
          </cell>
          <cell r="B247" t="str">
            <v>Response</v>
          </cell>
          <cell r="C247">
            <v>0</v>
          </cell>
          <cell r="D247" t="str">
            <v>Category option</v>
          </cell>
          <cell r="E247">
            <v>12</v>
          </cell>
          <cell r="F247">
            <v>0</v>
          </cell>
          <cell r="G247">
            <v>0</v>
          </cell>
          <cell r="H247">
            <v>0</v>
          </cell>
          <cell r="I247" t="str">
            <v>Public Ferry</v>
          </cell>
          <cell r="J247">
            <v>0</v>
          </cell>
          <cell r="K247" t="str">
            <v>Ferry</v>
          </cell>
        </row>
        <row r="248">
          <cell r="A248" t="str">
            <v>MC10.50a</v>
          </cell>
          <cell r="B248" t="str">
            <v>Response</v>
          </cell>
          <cell r="C248">
            <v>0</v>
          </cell>
          <cell r="D248" t="str">
            <v>Category option</v>
          </cell>
          <cell r="E248">
            <v>1</v>
          </cell>
          <cell r="F248">
            <v>0</v>
          </cell>
          <cell r="G248">
            <v>0</v>
          </cell>
          <cell r="H248">
            <v>0</v>
          </cell>
          <cell r="I248" t="str">
            <v>Improved</v>
          </cell>
          <cell r="J248">
            <v>0</v>
          </cell>
          <cell r="K248" t="str">
            <v>Diak liu tan</v>
          </cell>
        </row>
        <row r="249">
          <cell r="A249" t="str">
            <v>MC10.50b</v>
          </cell>
          <cell r="B249" t="str">
            <v>Response</v>
          </cell>
          <cell r="C249">
            <v>0</v>
          </cell>
          <cell r="D249" t="str">
            <v>Category option</v>
          </cell>
          <cell r="E249">
            <v>2</v>
          </cell>
          <cell r="F249">
            <v>0</v>
          </cell>
          <cell r="G249">
            <v>0</v>
          </cell>
          <cell r="H249">
            <v>0</v>
          </cell>
          <cell r="I249" t="str">
            <v>Deteriorated</v>
          </cell>
          <cell r="J249">
            <v>0</v>
          </cell>
          <cell r="K249" t="str">
            <v>At liu tan</v>
          </cell>
        </row>
        <row r="250">
          <cell r="A250" t="str">
            <v>MC10.50c</v>
          </cell>
          <cell r="B250" t="str">
            <v>Response</v>
          </cell>
          <cell r="C250">
            <v>0</v>
          </cell>
          <cell r="D250" t="str">
            <v>Category option</v>
          </cell>
          <cell r="E250">
            <v>3</v>
          </cell>
          <cell r="F250">
            <v>0</v>
          </cell>
          <cell r="G250">
            <v>0</v>
          </cell>
          <cell r="H250">
            <v>0</v>
          </cell>
          <cell r="I250" t="str">
            <v>Stayed the same</v>
          </cell>
          <cell r="J250">
            <v>0</v>
          </cell>
          <cell r="K250" t="str">
            <v>Hanesan deit</v>
          </cell>
        </row>
        <row r="251">
          <cell r="A251" t="str">
            <v>MC10.50d</v>
          </cell>
          <cell r="B251" t="str">
            <v>Response</v>
          </cell>
          <cell r="C251">
            <v>0</v>
          </cell>
          <cell r="D251" t="str">
            <v>Category option</v>
          </cell>
          <cell r="E251">
            <v>4</v>
          </cell>
          <cell r="F251">
            <v>0</v>
          </cell>
          <cell r="G251">
            <v>0</v>
          </cell>
          <cell r="H251">
            <v>0</v>
          </cell>
          <cell r="I251" t="str">
            <v>Not in aldeia 2 years ago</v>
          </cell>
          <cell r="J251">
            <v>0</v>
          </cell>
          <cell r="K251" t="str">
            <v>La hela iha aldeia ne'e tinan 2 kotuk</v>
          </cell>
        </row>
        <row r="252">
          <cell r="A252" t="str">
            <v>MC12.01.a</v>
          </cell>
          <cell r="B252" t="str">
            <v>Response</v>
          </cell>
          <cell r="C252">
            <v>0</v>
          </cell>
          <cell r="D252" t="str">
            <v>Category option</v>
          </cell>
          <cell r="E252">
            <v>1</v>
          </cell>
          <cell r="F252">
            <v>0</v>
          </cell>
          <cell r="G252">
            <v>0</v>
          </cell>
          <cell r="H252">
            <v>0</v>
          </cell>
          <cell r="I252" t="str">
            <v>Selling crops [that the household has grown or collected, not bought and re-sold]</v>
          </cell>
          <cell r="J252">
            <v>0</v>
          </cell>
          <cell r="K252" t="str">
            <v>Fa'an kuda modo [nebe umakain kuda ou koileta laos sosa no fa'an hikas]</v>
          </cell>
        </row>
        <row r="253">
          <cell r="A253" t="str">
            <v>MC12.01.b</v>
          </cell>
          <cell r="B253" t="str">
            <v>Response</v>
          </cell>
          <cell r="C253">
            <v>0</v>
          </cell>
          <cell r="D253" t="str">
            <v>Category option</v>
          </cell>
          <cell r="E253">
            <v>2</v>
          </cell>
          <cell r="F253">
            <v>0</v>
          </cell>
          <cell r="G253">
            <v>0</v>
          </cell>
          <cell r="H253">
            <v>0</v>
          </cell>
          <cell r="I253" t="str">
            <v>Selling coffee</v>
          </cell>
          <cell r="J253">
            <v>0</v>
          </cell>
          <cell r="K253" t="str">
            <v>Fa'an kafe</v>
          </cell>
        </row>
        <row r="254">
          <cell r="A254" t="str">
            <v>MC12.01.c</v>
          </cell>
          <cell r="B254" t="str">
            <v>Response</v>
          </cell>
          <cell r="C254">
            <v>0</v>
          </cell>
          <cell r="D254" t="str">
            <v>Category option</v>
          </cell>
          <cell r="E254">
            <v>3</v>
          </cell>
          <cell r="F254">
            <v>0</v>
          </cell>
          <cell r="G254">
            <v>0</v>
          </cell>
          <cell r="H254">
            <v>0</v>
          </cell>
          <cell r="I254" t="str">
            <v>Selling chickens or other livestock</v>
          </cell>
          <cell r="J254">
            <v>0</v>
          </cell>
          <cell r="K254" t="str">
            <v>Fa'an manu ka animal hakiak seluk</v>
          </cell>
        </row>
        <row r="255">
          <cell r="A255" t="str">
            <v>MC12.01.d</v>
          </cell>
          <cell r="B255" t="str">
            <v>Response</v>
          </cell>
          <cell r="C255">
            <v>0</v>
          </cell>
          <cell r="D255" t="str">
            <v>Category option</v>
          </cell>
          <cell r="E255">
            <v>4</v>
          </cell>
          <cell r="F255">
            <v>0</v>
          </cell>
          <cell r="G255">
            <v>0</v>
          </cell>
          <cell r="H255">
            <v>0</v>
          </cell>
          <cell r="I255" t="str">
            <v>Selling fish</v>
          </cell>
          <cell r="J255">
            <v>0</v>
          </cell>
          <cell r="K255" t="str">
            <v>Fa'an ikan</v>
          </cell>
        </row>
        <row r="256">
          <cell r="A256" t="str">
            <v>MC12.01.e</v>
          </cell>
          <cell r="B256" t="str">
            <v>Response</v>
          </cell>
          <cell r="C256">
            <v>0</v>
          </cell>
          <cell r="D256" t="str">
            <v>Category option</v>
          </cell>
          <cell r="E256">
            <v>5</v>
          </cell>
          <cell r="F256">
            <v>0</v>
          </cell>
          <cell r="G256">
            <v>0</v>
          </cell>
          <cell r="H256">
            <v>0</v>
          </cell>
          <cell r="I256" t="str">
            <v>Selling game</v>
          </cell>
          <cell r="J256">
            <v>0</v>
          </cell>
          <cell r="K256" t="str">
            <v>Fa'an kasa</v>
          </cell>
        </row>
        <row r="257">
          <cell r="A257" t="str">
            <v>MC12.01.f</v>
          </cell>
          <cell r="B257" t="str">
            <v>Response</v>
          </cell>
          <cell r="C257">
            <v>0</v>
          </cell>
          <cell r="D257" t="str">
            <v>Category option</v>
          </cell>
          <cell r="E257">
            <v>6</v>
          </cell>
          <cell r="F257">
            <v>0</v>
          </cell>
          <cell r="G257">
            <v>0</v>
          </cell>
          <cell r="H257">
            <v>0</v>
          </cell>
          <cell r="I257" t="str">
            <v>Selling things on the street, in the market or in a kiosk [including crops bought and re-sold]</v>
          </cell>
          <cell r="J257">
            <v>0</v>
          </cell>
          <cell r="K257" t="str">
            <v>Fila liman, por ezemplu fa'an sasan iha dalan ibun, iha merkadu, ka loke kios [inklui modo nebe sosa no fa'an hikas]</v>
          </cell>
        </row>
        <row r="258">
          <cell r="A258" t="str">
            <v>MC12.01.g</v>
          </cell>
          <cell r="B258" t="str">
            <v>Response</v>
          </cell>
          <cell r="C258">
            <v>0</v>
          </cell>
          <cell r="D258" t="str">
            <v>Category option</v>
          </cell>
          <cell r="E258">
            <v>7</v>
          </cell>
          <cell r="F258">
            <v>0</v>
          </cell>
          <cell r="G258">
            <v>0</v>
          </cell>
          <cell r="H258">
            <v>0</v>
          </cell>
          <cell r="I258" t="str">
            <v>Household member driving a taxi, mikrolet or truck</v>
          </cell>
          <cell r="J258">
            <v>0</v>
          </cell>
          <cell r="K258" t="str">
            <v>Membru uma kain lori taxi, mikrolet ka truk</v>
          </cell>
        </row>
        <row r="259">
          <cell r="A259" t="str">
            <v>MC12.01.h</v>
          </cell>
          <cell r="B259" t="str">
            <v>Response</v>
          </cell>
          <cell r="C259">
            <v>0</v>
          </cell>
          <cell r="D259" t="str">
            <v>Category option</v>
          </cell>
          <cell r="E259">
            <v>8</v>
          </cell>
          <cell r="F259">
            <v>0</v>
          </cell>
          <cell r="G259">
            <v>0</v>
          </cell>
          <cell r="H259">
            <v>0</v>
          </cell>
          <cell r="I259" t="str">
            <v>Salary or payment for working for an employer</v>
          </cell>
          <cell r="J259">
            <v>0</v>
          </cell>
          <cell r="K259" t="str">
            <v>Salariu ka kolen husi servisu ba patraun ka ema ruma</v>
          </cell>
        </row>
        <row r="260">
          <cell r="A260" t="str">
            <v>MC12.01.i</v>
          </cell>
          <cell r="B260" t="str">
            <v>Response</v>
          </cell>
          <cell r="C260">
            <v>0</v>
          </cell>
          <cell r="D260" t="str">
            <v>Category option</v>
          </cell>
          <cell r="E260">
            <v>9</v>
          </cell>
          <cell r="F260">
            <v>0</v>
          </cell>
          <cell r="G260">
            <v>0</v>
          </cell>
          <cell r="H260">
            <v>0</v>
          </cell>
          <cell r="I260" t="str">
            <v>Government transfers or subsidies e.g. pension/war veteran payments</v>
          </cell>
          <cell r="J260">
            <v>0</v>
          </cell>
          <cell r="K260" t="str">
            <v>Transfere goevrnu ka subsidi. Por ezemplu pensaun ka pensaun veteranu funu</v>
          </cell>
        </row>
        <row r="261">
          <cell r="A261" t="str">
            <v>MC12.01.j</v>
          </cell>
          <cell r="B261" t="str">
            <v>Response</v>
          </cell>
          <cell r="C261">
            <v>0</v>
          </cell>
          <cell r="D261" t="str">
            <v>Category option</v>
          </cell>
          <cell r="E261">
            <v>10</v>
          </cell>
          <cell r="F261">
            <v>0</v>
          </cell>
          <cell r="G261">
            <v>0</v>
          </cell>
          <cell r="H261">
            <v>0</v>
          </cell>
          <cell r="I261" t="str">
            <v>Money received from people living outside this household, including money for bride price and traditional practices (gifts, remittances)</v>
          </cell>
          <cell r="J261">
            <v>0</v>
          </cell>
          <cell r="K261" t="str">
            <v>Presente osan husi ema nebee hela liur ba uma kain ne'e, inklui osan ba barlake ka pratika tradisional</v>
          </cell>
        </row>
        <row r="262">
          <cell r="A262" t="str">
            <v>MC12.01.k</v>
          </cell>
          <cell r="B262" t="str">
            <v>Response</v>
          </cell>
          <cell r="C262">
            <v>0</v>
          </cell>
          <cell r="D262" t="str">
            <v>Category option</v>
          </cell>
          <cell r="E262">
            <v>11</v>
          </cell>
          <cell r="F262">
            <v>0</v>
          </cell>
          <cell r="G262">
            <v>0</v>
          </cell>
          <cell r="H262">
            <v>0</v>
          </cell>
          <cell r="I262" t="str">
            <v>Earning money for project work (day-labourer)</v>
          </cell>
          <cell r="J262">
            <v>0</v>
          </cell>
          <cell r="K262" t="str">
            <v>Hetan osan husi servisu proyek</v>
          </cell>
        </row>
        <row r="263">
          <cell r="A263" t="str">
            <v>MC12.01.l</v>
          </cell>
          <cell r="B263" t="str">
            <v>Response</v>
          </cell>
          <cell r="C263">
            <v>0</v>
          </cell>
          <cell r="D263" t="str">
            <v>Category option</v>
          </cell>
          <cell r="E263">
            <v>12</v>
          </cell>
          <cell r="F263">
            <v>0</v>
          </cell>
          <cell r="G263">
            <v>0</v>
          </cell>
          <cell r="H263">
            <v>0</v>
          </cell>
          <cell r="I263" t="str">
            <v>Earning money by working for self or household in another way [not crop income]</v>
          </cell>
          <cell r="J263">
            <v>0</v>
          </cell>
          <cell r="K263" t="str">
            <v>Hetan osan husi servisu seluk ba an rasik ka uma kain rasik</v>
          </cell>
        </row>
        <row r="264">
          <cell r="A264" t="str">
            <v>MC12.05.a</v>
          </cell>
          <cell r="B264" t="str">
            <v>Response</v>
          </cell>
          <cell r="C264">
            <v>0</v>
          </cell>
          <cell r="D264" t="str">
            <v>Category option</v>
          </cell>
          <cell r="E264">
            <v>1306</v>
          </cell>
          <cell r="F264">
            <v>0</v>
          </cell>
          <cell r="G264">
            <v>0</v>
          </cell>
          <cell r="H264">
            <v>0</v>
          </cell>
          <cell r="I264" t="str">
            <v>June 2013</v>
          </cell>
          <cell r="J264">
            <v>0</v>
          </cell>
          <cell r="K264" t="str">
            <v>Junu 2013</v>
          </cell>
        </row>
        <row r="265">
          <cell r="A265" t="str">
            <v>MC12.05.b</v>
          </cell>
          <cell r="B265" t="str">
            <v>Response</v>
          </cell>
          <cell r="C265">
            <v>0</v>
          </cell>
          <cell r="D265" t="str">
            <v>Category option</v>
          </cell>
          <cell r="E265">
            <v>1307</v>
          </cell>
          <cell r="F265">
            <v>0</v>
          </cell>
          <cell r="G265">
            <v>0</v>
          </cell>
          <cell r="H265">
            <v>0</v>
          </cell>
          <cell r="I265" t="str">
            <v>July 2013</v>
          </cell>
          <cell r="J265">
            <v>0</v>
          </cell>
          <cell r="K265" t="str">
            <v>Jullu 2013</v>
          </cell>
        </row>
        <row r="266">
          <cell r="A266" t="str">
            <v>MC12.05.c</v>
          </cell>
          <cell r="B266" t="str">
            <v>Response</v>
          </cell>
          <cell r="C266">
            <v>0</v>
          </cell>
          <cell r="D266" t="str">
            <v>Category option</v>
          </cell>
          <cell r="E266">
            <v>1308</v>
          </cell>
          <cell r="F266">
            <v>0</v>
          </cell>
          <cell r="G266">
            <v>0</v>
          </cell>
          <cell r="H266">
            <v>0</v>
          </cell>
          <cell r="I266" t="str">
            <v>August 2013</v>
          </cell>
          <cell r="J266">
            <v>0</v>
          </cell>
          <cell r="K266" t="str">
            <v>Agustu 2013</v>
          </cell>
        </row>
        <row r="267">
          <cell r="A267" t="str">
            <v>MC12.05.d</v>
          </cell>
          <cell r="B267" t="str">
            <v>Response</v>
          </cell>
          <cell r="C267">
            <v>0</v>
          </cell>
          <cell r="D267" t="str">
            <v>Category option</v>
          </cell>
          <cell r="E267">
            <v>1309</v>
          </cell>
          <cell r="F267">
            <v>0</v>
          </cell>
          <cell r="G267">
            <v>0</v>
          </cell>
          <cell r="H267">
            <v>0</v>
          </cell>
          <cell r="I267" t="str">
            <v>September 2013</v>
          </cell>
          <cell r="J267">
            <v>0</v>
          </cell>
          <cell r="K267" t="str">
            <v>Setembru 2013</v>
          </cell>
        </row>
        <row r="268">
          <cell r="A268" t="str">
            <v>MC12.05.e</v>
          </cell>
          <cell r="B268" t="str">
            <v>Response</v>
          </cell>
          <cell r="C268">
            <v>0</v>
          </cell>
          <cell r="D268" t="str">
            <v>Category option</v>
          </cell>
          <cell r="E268">
            <v>1310</v>
          </cell>
          <cell r="F268">
            <v>0</v>
          </cell>
          <cell r="G268">
            <v>0</v>
          </cell>
          <cell r="H268">
            <v>0</v>
          </cell>
          <cell r="I268" t="str">
            <v>October 2013</v>
          </cell>
          <cell r="J268">
            <v>0</v>
          </cell>
          <cell r="K268" t="str">
            <v>Outubru 2013</v>
          </cell>
        </row>
        <row r="269">
          <cell r="A269" t="str">
            <v>MC12.05.f</v>
          </cell>
          <cell r="B269" t="str">
            <v>Response</v>
          </cell>
          <cell r="C269">
            <v>0</v>
          </cell>
          <cell r="D269" t="str">
            <v>Category option</v>
          </cell>
          <cell r="E269">
            <v>1311</v>
          </cell>
          <cell r="F269">
            <v>0</v>
          </cell>
          <cell r="G269">
            <v>0</v>
          </cell>
          <cell r="H269">
            <v>0</v>
          </cell>
          <cell r="I269" t="str">
            <v>November 2013</v>
          </cell>
          <cell r="J269">
            <v>0</v>
          </cell>
          <cell r="K269" t="str">
            <v>Novembru 2013</v>
          </cell>
        </row>
        <row r="270">
          <cell r="A270" t="str">
            <v>MC12.05.g</v>
          </cell>
          <cell r="B270" t="str">
            <v>Response</v>
          </cell>
          <cell r="C270">
            <v>0</v>
          </cell>
          <cell r="D270" t="str">
            <v>Category option</v>
          </cell>
          <cell r="E270">
            <v>1312</v>
          </cell>
          <cell r="F270">
            <v>0</v>
          </cell>
          <cell r="G270">
            <v>0</v>
          </cell>
          <cell r="H270">
            <v>0</v>
          </cell>
          <cell r="I270" t="str">
            <v>December 2013</v>
          </cell>
          <cell r="J270">
            <v>0</v>
          </cell>
          <cell r="K270" t="str">
            <v>Dezembru 2013</v>
          </cell>
        </row>
        <row r="271">
          <cell r="A271" t="str">
            <v>MC12.05.h</v>
          </cell>
          <cell r="B271" t="str">
            <v>Response</v>
          </cell>
          <cell r="C271">
            <v>0</v>
          </cell>
          <cell r="D271" t="str">
            <v>Category option</v>
          </cell>
          <cell r="E271">
            <v>1401</v>
          </cell>
          <cell r="F271">
            <v>0</v>
          </cell>
          <cell r="G271">
            <v>0</v>
          </cell>
          <cell r="H271">
            <v>0</v>
          </cell>
          <cell r="I271" t="str">
            <v>January 2014</v>
          </cell>
          <cell r="J271">
            <v>0</v>
          </cell>
          <cell r="K271" t="str">
            <v>Janeru 2014</v>
          </cell>
        </row>
        <row r="272">
          <cell r="A272" t="str">
            <v>MC12.05.i</v>
          </cell>
          <cell r="B272" t="str">
            <v>Response</v>
          </cell>
          <cell r="C272">
            <v>0</v>
          </cell>
          <cell r="D272" t="str">
            <v>Category option</v>
          </cell>
          <cell r="E272">
            <v>1402</v>
          </cell>
          <cell r="F272">
            <v>0</v>
          </cell>
          <cell r="G272">
            <v>0</v>
          </cell>
          <cell r="H272">
            <v>0</v>
          </cell>
          <cell r="I272" t="str">
            <v>February 2014</v>
          </cell>
          <cell r="J272">
            <v>0</v>
          </cell>
          <cell r="K272" t="str">
            <v>Febereru 2014</v>
          </cell>
        </row>
        <row r="273">
          <cell r="A273" t="str">
            <v>MC12.05.j</v>
          </cell>
          <cell r="B273" t="str">
            <v>Response</v>
          </cell>
          <cell r="C273">
            <v>0</v>
          </cell>
          <cell r="D273" t="str">
            <v>Category option</v>
          </cell>
          <cell r="E273">
            <v>1403</v>
          </cell>
          <cell r="F273">
            <v>0</v>
          </cell>
          <cell r="G273">
            <v>0</v>
          </cell>
          <cell r="H273">
            <v>0</v>
          </cell>
          <cell r="I273" t="str">
            <v>March 2014</v>
          </cell>
          <cell r="J273">
            <v>0</v>
          </cell>
          <cell r="K273" t="str">
            <v>Marsu 2014</v>
          </cell>
        </row>
        <row r="274">
          <cell r="A274" t="str">
            <v>MC12.05.k</v>
          </cell>
          <cell r="B274" t="str">
            <v>Response</v>
          </cell>
          <cell r="C274">
            <v>0</v>
          </cell>
          <cell r="D274" t="str">
            <v>Category option</v>
          </cell>
          <cell r="E274">
            <v>1404</v>
          </cell>
          <cell r="F274">
            <v>0</v>
          </cell>
          <cell r="G274">
            <v>0</v>
          </cell>
          <cell r="H274">
            <v>0</v>
          </cell>
          <cell r="I274" t="str">
            <v>April 2014</v>
          </cell>
          <cell r="J274">
            <v>0</v>
          </cell>
          <cell r="K274" t="str">
            <v>Abril 2014</v>
          </cell>
        </row>
        <row r="275">
          <cell r="A275" t="str">
            <v>MC12.05.l</v>
          </cell>
          <cell r="B275" t="str">
            <v>Response</v>
          </cell>
          <cell r="C275">
            <v>0</v>
          </cell>
          <cell r="D275" t="str">
            <v>Category option</v>
          </cell>
          <cell r="E275">
            <v>1405</v>
          </cell>
          <cell r="F275">
            <v>0</v>
          </cell>
          <cell r="G275">
            <v>0</v>
          </cell>
          <cell r="H275">
            <v>0</v>
          </cell>
          <cell r="I275" t="str">
            <v>May 2014</v>
          </cell>
          <cell r="J275">
            <v>0</v>
          </cell>
          <cell r="K275" t="str">
            <v>Maiu 2014</v>
          </cell>
        </row>
        <row r="276">
          <cell r="A276" t="str">
            <v>MC12.43.a</v>
          </cell>
          <cell r="B276" t="str">
            <v>Response</v>
          </cell>
          <cell r="C276">
            <v>0</v>
          </cell>
          <cell r="D276" t="str">
            <v>Category option</v>
          </cell>
          <cell r="E276">
            <v>1</v>
          </cell>
          <cell r="F276">
            <v>0</v>
          </cell>
          <cell r="G276">
            <v>0</v>
          </cell>
          <cell r="H276">
            <v>0</v>
          </cell>
          <cell r="I276" t="str">
            <v>Private - 1 household</v>
          </cell>
          <cell r="J276">
            <v>0</v>
          </cell>
          <cell r="K276" t="str">
            <v>Privadu - uma kain 1 deit</v>
          </cell>
        </row>
        <row r="277">
          <cell r="A277" t="str">
            <v>MC12.43.b</v>
          </cell>
          <cell r="B277" t="str">
            <v>Response</v>
          </cell>
          <cell r="C277">
            <v>0</v>
          </cell>
          <cell r="D277" t="str">
            <v>Category option</v>
          </cell>
          <cell r="E277">
            <v>2</v>
          </cell>
          <cell r="F277">
            <v>0</v>
          </cell>
          <cell r="G277">
            <v>0</v>
          </cell>
          <cell r="H277">
            <v>0</v>
          </cell>
          <cell r="I277" t="str">
            <v>Private - shared between a few households</v>
          </cell>
          <cell r="J277">
            <v>0</v>
          </cell>
          <cell r="K277" t="str">
            <v>Privadu - uma kain balun sosi</v>
          </cell>
        </row>
        <row r="278">
          <cell r="A278" t="str">
            <v>MC12.43.c</v>
          </cell>
          <cell r="B278" t="str">
            <v>Response</v>
          </cell>
          <cell r="C278">
            <v>0</v>
          </cell>
          <cell r="D278" t="str">
            <v>Category option</v>
          </cell>
          <cell r="E278">
            <v>3</v>
          </cell>
          <cell r="F278">
            <v>0</v>
          </cell>
          <cell r="G278">
            <v>0</v>
          </cell>
          <cell r="H278">
            <v>0</v>
          </cell>
          <cell r="I278" t="str">
            <v>Community / public</v>
          </cell>
          <cell r="J278">
            <v>0</v>
          </cell>
          <cell r="K278" t="str">
            <v>Komunidade / públiku</v>
          </cell>
        </row>
        <row r="279">
          <cell r="A279" t="str">
            <v>MC12.45.a</v>
          </cell>
          <cell r="B279" t="str">
            <v>Response</v>
          </cell>
          <cell r="C279">
            <v>0</v>
          </cell>
          <cell r="D279" t="str">
            <v>Category option</v>
          </cell>
          <cell r="E279">
            <v>1</v>
          </cell>
          <cell r="F279">
            <v>0</v>
          </cell>
          <cell r="G279">
            <v>0</v>
          </cell>
          <cell r="H279">
            <v>0</v>
          </cell>
          <cell r="I279" t="str">
            <v>Community</v>
          </cell>
          <cell r="J279">
            <v>0</v>
          </cell>
          <cell r="K279" t="str">
            <v>Komunidade</v>
          </cell>
        </row>
        <row r="280">
          <cell r="A280" t="str">
            <v>MC12.45.b</v>
          </cell>
          <cell r="B280" t="str">
            <v>Response</v>
          </cell>
          <cell r="C280">
            <v>0</v>
          </cell>
          <cell r="D280" t="str">
            <v>Category option</v>
          </cell>
          <cell r="E280">
            <v>2</v>
          </cell>
          <cell r="F280">
            <v>0</v>
          </cell>
          <cell r="G280">
            <v>0</v>
          </cell>
          <cell r="H280">
            <v>0</v>
          </cell>
          <cell r="I280" t="str">
            <v>Government or government ministries</v>
          </cell>
          <cell r="J280">
            <v>0</v>
          </cell>
          <cell r="K280" t="str">
            <v>Governu ka ministériu sira governu nian</v>
          </cell>
        </row>
        <row r="281">
          <cell r="A281" t="str">
            <v>MC12.45.c</v>
          </cell>
          <cell r="B281" t="str">
            <v>Response</v>
          </cell>
          <cell r="C281">
            <v>0</v>
          </cell>
          <cell r="D281" t="str">
            <v>Category option</v>
          </cell>
          <cell r="E281">
            <v>3</v>
          </cell>
          <cell r="F281">
            <v>0</v>
          </cell>
          <cell r="G281">
            <v>0</v>
          </cell>
          <cell r="H281">
            <v>0</v>
          </cell>
          <cell r="I281" t="str">
            <v>Cooperative</v>
          </cell>
          <cell r="J281">
            <v>0</v>
          </cell>
          <cell r="K281" t="str">
            <v>Kooperativa</v>
          </cell>
        </row>
        <row r="282">
          <cell r="A282" t="str">
            <v>MC12.45.d</v>
          </cell>
          <cell r="B282" t="str">
            <v>Response</v>
          </cell>
          <cell r="C282">
            <v>0</v>
          </cell>
          <cell r="D282" t="str">
            <v>Category option</v>
          </cell>
          <cell r="E282">
            <v>4</v>
          </cell>
          <cell r="F282">
            <v>0</v>
          </cell>
          <cell r="G282">
            <v>0</v>
          </cell>
          <cell r="H282">
            <v>0</v>
          </cell>
          <cell r="I282" t="str">
            <v>Development agency or Aid Program (USAID, AusAID, etc.)</v>
          </cell>
          <cell r="J282">
            <v>0</v>
          </cell>
          <cell r="K282" t="str">
            <v>Ajénsia dezenvolvimentu (USAID, AusAID, no sst)</v>
          </cell>
        </row>
        <row r="283">
          <cell r="A283" t="str">
            <v>MC12.45.e</v>
          </cell>
          <cell r="B283" t="str">
            <v>Response</v>
          </cell>
          <cell r="C283">
            <v>0</v>
          </cell>
          <cell r="D283" t="str">
            <v>Category option</v>
          </cell>
          <cell r="E283">
            <v>5</v>
          </cell>
          <cell r="F283">
            <v>0</v>
          </cell>
          <cell r="G283">
            <v>0</v>
          </cell>
          <cell r="H283">
            <v>0</v>
          </cell>
          <cell r="I283" t="str">
            <v>NGO</v>
          </cell>
          <cell r="J283">
            <v>0</v>
          </cell>
          <cell r="K283" t="str">
            <v>ONG</v>
          </cell>
        </row>
        <row r="284">
          <cell r="A284" t="str">
            <v>MC12.45.f</v>
          </cell>
          <cell r="B284" t="str">
            <v>Response</v>
          </cell>
          <cell r="C284">
            <v>0</v>
          </cell>
          <cell r="D284" t="str">
            <v>Category option</v>
          </cell>
          <cell r="E284">
            <v>6</v>
          </cell>
          <cell r="F284">
            <v>0</v>
          </cell>
          <cell r="G284">
            <v>0</v>
          </cell>
          <cell r="H284">
            <v>0</v>
          </cell>
          <cell r="I284" t="str">
            <v>Private company</v>
          </cell>
          <cell r="J284">
            <v>0</v>
          </cell>
          <cell r="K284" t="str">
            <v>Kompanhia privadu</v>
          </cell>
        </row>
        <row r="285">
          <cell r="A285" t="str">
            <v>MC12.45.g</v>
          </cell>
          <cell r="B285" t="str">
            <v>Response</v>
          </cell>
          <cell r="C285">
            <v>0</v>
          </cell>
          <cell r="D285" t="str">
            <v>Category option</v>
          </cell>
          <cell r="E285">
            <v>7</v>
          </cell>
          <cell r="F285">
            <v>0</v>
          </cell>
          <cell r="G285">
            <v>0</v>
          </cell>
          <cell r="H285">
            <v>0</v>
          </cell>
          <cell r="I285" t="str">
            <v>Private individual</v>
          </cell>
          <cell r="J285">
            <v>0</v>
          </cell>
          <cell r="K285" t="str">
            <v>Individu privadu</v>
          </cell>
        </row>
        <row r="286">
          <cell r="A286" t="str">
            <v>MC12.51.a</v>
          </cell>
          <cell r="B286" t="str">
            <v>Response</v>
          </cell>
          <cell r="C286">
            <v>0</v>
          </cell>
          <cell r="D286" t="str">
            <v>Category option</v>
          </cell>
          <cell r="E286">
            <v>1</v>
          </cell>
          <cell r="F286">
            <v>0</v>
          </cell>
          <cell r="G286">
            <v>0</v>
          </cell>
          <cell r="H286">
            <v>0</v>
          </cell>
          <cell r="I286" t="str">
            <v>Correct</v>
          </cell>
          <cell r="J286">
            <v>0</v>
          </cell>
          <cell r="K286" t="str">
            <v>Los</v>
          </cell>
        </row>
        <row r="287">
          <cell r="A287" t="str">
            <v>MC12.61.a</v>
          </cell>
          <cell r="B287" t="str">
            <v>Response</v>
          </cell>
          <cell r="C287">
            <v>0</v>
          </cell>
          <cell r="D287" t="str">
            <v>Category option</v>
          </cell>
          <cell r="E287">
            <v>1</v>
          </cell>
          <cell r="F287">
            <v>0</v>
          </cell>
          <cell r="G287">
            <v>0</v>
          </cell>
          <cell r="H287">
            <v>0</v>
          </cell>
          <cell r="I287" t="str">
            <v>Nun / church minister / priest / catechist</v>
          </cell>
          <cell r="J287">
            <v>0</v>
          </cell>
          <cell r="K287" t="str">
            <v>Madre / pastor / pendeta / katekista</v>
          </cell>
        </row>
        <row r="288">
          <cell r="A288" t="str">
            <v>MC12.61.b</v>
          </cell>
          <cell r="B288" t="str">
            <v>Response</v>
          </cell>
          <cell r="C288">
            <v>0</v>
          </cell>
          <cell r="D288" t="str">
            <v>Category option</v>
          </cell>
          <cell r="E288">
            <v>2</v>
          </cell>
          <cell r="F288">
            <v>0</v>
          </cell>
          <cell r="G288">
            <v>0</v>
          </cell>
          <cell r="H288">
            <v>0</v>
          </cell>
          <cell r="I288" t="str">
            <v>Xefe Aldeia / Xefe Suku / other community leader</v>
          </cell>
          <cell r="J288">
            <v>0</v>
          </cell>
          <cell r="K288" t="str">
            <v>Xefe Aldeia / Xefe Suku / lideransa komunidade seluk</v>
          </cell>
        </row>
        <row r="289">
          <cell r="A289" t="str">
            <v>MC12.61.c</v>
          </cell>
          <cell r="B289" t="str">
            <v>Response</v>
          </cell>
          <cell r="C289">
            <v>0</v>
          </cell>
          <cell r="D289" t="str">
            <v>Category option</v>
          </cell>
          <cell r="E289">
            <v>3</v>
          </cell>
          <cell r="F289">
            <v>0</v>
          </cell>
          <cell r="G289">
            <v>0</v>
          </cell>
          <cell r="H289">
            <v>0</v>
          </cell>
          <cell r="I289" t="str">
            <v>Public servant / administrator</v>
          </cell>
          <cell r="J289">
            <v>0</v>
          </cell>
          <cell r="K289" t="str">
            <v>Funsionáriu públiku / administrador</v>
          </cell>
        </row>
        <row r="290">
          <cell r="A290" t="str">
            <v>MC12.61.d</v>
          </cell>
          <cell r="B290" t="str">
            <v>Response</v>
          </cell>
          <cell r="C290">
            <v>0</v>
          </cell>
          <cell r="D290" t="str">
            <v>Category option</v>
          </cell>
          <cell r="E290">
            <v>4</v>
          </cell>
          <cell r="F290">
            <v>0</v>
          </cell>
          <cell r="G290">
            <v>0</v>
          </cell>
          <cell r="H290">
            <v>0</v>
          </cell>
          <cell r="I290" t="str">
            <v>Office worker / secretary</v>
          </cell>
          <cell r="J290">
            <v>0</v>
          </cell>
          <cell r="K290" t="str">
            <v>Funsionáriu eskritóriu / sekretaris</v>
          </cell>
        </row>
        <row r="291">
          <cell r="A291" t="str">
            <v>MC12.61.e</v>
          </cell>
          <cell r="B291" t="str">
            <v>Response</v>
          </cell>
          <cell r="C291">
            <v>0</v>
          </cell>
          <cell r="D291" t="str">
            <v>Category option</v>
          </cell>
          <cell r="E291">
            <v>5</v>
          </cell>
          <cell r="F291">
            <v>0</v>
          </cell>
          <cell r="G291">
            <v>0</v>
          </cell>
          <cell r="H291">
            <v>0</v>
          </cell>
          <cell r="I291" t="str">
            <v>Translator / interpreter</v>
          </cell>
          <cell r="J291">
            <v>0</v>
          </cell>
          <cell r="K291" t="str">
            <v>Tradutor / durbasa</v>
          </cell>
        </row>
        <row r="292">
          <cell r="A292" t="str">
            <v>MC12.61.f</v>
          </cell>
          <cell r="B292" t="str">
            <v>Response</v>
          </cell>
          <cell r="C292">
            <v>0</v>
          </cell>
          <cell r="D292" t="str">
            <v>Category option</v>
          </cell>
          <cell r="E292">
            <v>6</v>
          </cell>
          <cell r="F292">
            <v>0</v>
          </cell>
          <cell r="G292">
            <v>0</v>
          </cell>
          <cell r="H292">
            <v>0</v>
          </cell>
          <cell r="I292" t="str">
            <v>Military / soldier</v>
          </cell>
          <cell r="J292">
            <v>0</v>
          </cell>
          <cell r="K292" t="str">
            <v>Militar</v>
          </cell>
        </row>
        <row r="293">
          <cell r="A293" t="str">
            <v>MC12.61.g</v>
          </cell>
          <cell r="B293" t="str">
            <v>Response</v>
          </cell>
          <cell r="C293">
            <v>0</v>
          </cell>
          <cell r="D293" t="str">
            <v>Category option</v>
          </cell>
          <cell r="E293">
            <v>7</v>
          </cell>
          <cell r="F293">
            <v>0</v>
          </cell>
          <cell r="G293">
            <v>0</v>
          </cell>
          <cell r="H293">
            <v>0</v>
          </cell>
          <cell r="I293" t="str">
            <v>Police</v>
          </cell>
          <cell r="J293">
            <v>0</v>
          </cell>
          <cell r="K293" t="str">
            <v>Polísia</v>
          </cell>
        </row>
        <row r="294">
          <cell r="A294" t="str">
            <v>MC12.61.h</v>
          </cell>
          <cell r="B294" t="str">
            <v>Response</v>
          </cell>
          <cell r="C294">
            <v>0</v>
          </cell>
          <cell r="D294" t="str">
            <v>Category option</v>
          </cell>
          <cell r="E294">
            <v>8</v>
          </cell>
          <cell r="F294">
            <v>0</v>
          </cell>
          <cell r="G294">
            <v>0</v>
          </cell>
          <cell r="H294">
            <v>0</v>
          </cell>
          <cell r="I294" t="str">
            <v>Security guard</v>
          </cell>
          <cell r="J294">
            <v>0</v>
          </cell>
          <cell r="K294" t="str">
            <v>Guarda seguransa</v>
          </cell>
        </row>
        <row r="295">
          <cell r="A295" t="str">
            <v>MC12.61.i</v>
          </cell>
          <cell r="B295" t="str">
            <v>Response</v>
          </cell>
          <cell r="C295">
            <v>0</v>
          </cell>
          <cell r="D295" t="str">
            <v>Category option</v>
          </cell>
          <cell r="E295">
            <v>9</v>
          </cell>
          <cell r="F295">
            <v>0</v>
          </cell>
          <cell r="G295">
            <v>0</v>
          </cell>
          <cell r="H295">
            <v>0</v>
          </cell>
          <cell r="I295" t="str">
            <v>Driver / conductor (working for someone else)</v>
          </cell>
          <cell r="J295">
            <v>0</v>
          </cell>
          <cell r="K295" t="str">
            <v>Xofer / kondutor (serbisu ba ema ruma)</v>
          </cell>
        </row>
        <row r="296">
          <cell r="A296" t="str">
            <v>MC12.61.j</v>
          </cell>
          <cell r="B296" t="str">
            <v>Response</v>
          </cell>
          <cell r="C296">
            <v>0</v>
          </cell>
          <cell r="D296" t="str">
            <v>Category option</v>
          </cell>
          <cell r="E296">
            <v>10</v>
          </cell>
          <cell r="F296">
            <v>0</v>
          </cell>
          <cell r="G296">
            <v>0</v>
          </cell>
          <cell r="H296">
            <v>0</v>
          </cell>
          <cell r="I296" t="str">
            <v>Waiter / waitress</v>
          </cell>
          <cell r="J296">
            <v>0</v>
          </cell>
          <cell r="K296" t="str">
            <v>Serventi / servidor</v>
          </cell>
        </row>
        <row r="297">
          <cell r="A297" t="str">
            <v>MC12.61.k</v>
          </cell>
          <cell r="B297" t="str">
            <v>Response</v>
          </cell>
          <cell r="C297">
            <v>0</v>
          </cell>
          <cell r="D297" t="str">
            <v>Category option</v>
          </cell>
          <cell r="E297">
            <v>11</v>
          </cell>
          <cell r="F297">
            <v>0</v>
          </cell>
          <cell r="G297">
            <v>0</v>
          </cell>
          <cell r="H297">
            <v>0</v>
          </cell>
          <cell r="I297" t="str">
            <v>Gardener</v>
          </cell>
          <cell r="J297">
            <v>0</v>
          </cell>
          <cell r="K297" t="str">
            <v>Trabalhador jardin</v>
          </cell>
        </row>
        <row r="298">
          <cell r="A298" t="str">
            <v>MC12.61.l</v>
          </cell>
          <cell r="B298" t="str">
            <v>Response</v>
          </cell>
          <cell r="C298">
            <v>0</v>
          </cell>
          <cell r="D298" t="str">
            <v>Category option</v>
          </cell>
          <cell r="E298">
            <v>12</v>
          </cell>
          <cell r="F298">
            <v>0</v>
          </cell>
          <cell r="G298">
            <v>0</v>
          </cell>
          <cell r="H298">
            <v>0</v>
          </cell>
          <cell r="I298" t="str">
            <v>Maid / nanny / babysitter</v>
          </cell>
          <cell r="J298">
            <v>0</v>
          </cell>
          <cell r="K298" t="str">
            <v>Pembantu / hein labarik</v>
          </cell>
        </row>
        <row r="299">
          <cell r="A299" t="str">
            <v>MC12.61.m</v>
          </cell>
          <cell r="B299" t="str">
            <v>Response</v>
          </cell>
          <cell r="C299">
            <v>0</v>
          </cell>
          <cell r="D299" t="str">
            <v>Category option</v>
          </cell>
          <cell r="E299">
            <v>13</v>
          </cell>
          <cell r="F299">
            <v>0</v>
          </cell>
          <cell r="G299">
            <v>0</v>
          </cell>
          <cell r="H299">
            <v>0</v>
          </cell>
          <cell r="I299" t="str">
            <v>Cleaner</v>
          </cell>
          <cell r="J299">
            <v>0</v>
          </cell>
          <cell r="K299" t="str">
            <v>Trabalhador limpeza</v>
          </cell>
        </row>
        <row r="300">
          <cell r="A300" t="str">
            <v>MC12.61.n</v>
          </cell>
          <cell r="B300" t="str">
            <v>Response</v>
          </cell>
          <cell r="C300">
            <v>0</v>
          </cell>
          <cell r="D300" t="str">
            <v>Category option</v>
          </cell>
          <cell r="E300">
            <v>14</v>
          </cell>
          <cell r="F300">
            <v>0</v>
          </cell>
          <cell r="G300">
            <v>0</v>
          </cell>
          <cell r="H300">
            <v>0</v>
          </cell>
          <cell r="I300" t="str">
            <v>Teacher / lecturer / school principal</v>
          </cell>
          <cell r="J300">
            <v>0</v>
          </cell>
          <cell r="K300" t="str">
            <v>Mestre / profesor / diretor</v>
          </cell>
        </row>
        <row r="301">
          <cell r="A301" t="str">
            <v>MC12.61.o</v>
          </cell>
          <cell r="B301" t="str">
            <v>Response</v>
          </cell>
          <cell r="C301">
            <v>0</v>
          </cell>
          <cell r="D301" t="str">
            <v>Category option</v>
          </cell>
          <cell r="E301">
            <v>15</v>
          </cell>
          <cell r="F301">
            <v>0</v>
          </cell>
          <cell r="G301">
            <v>0</v>
          </cell>
          <cell r="H301">
            <v>0</v>
          </cell>
          <cell r="I301" t="str">
            <v>Nurse</v>
          </cell>
          <cell r="J301">
            <v>0</v>
          </cell>
          <cell r="K301" t="str">
            <v>Enfermeiru</v>
          </cell>
        </row>
        <row r="302">
          <cell r="A302" t="str">
            <v>MC12.61.p</v>
          </cell>
          <cell r="B302" t="str">
            <v>Response</v>
          </cell>
          <cell r="C302">
            <v>0</v>
          </cell>
          <cell r="D302" t="str">
            <v>Category option</v>
          </cell>
          <cell r="E302">
            <v>16</v>
          </cell>
          <cell r="F302">
            <v>0</v>
          </cell>
          <cell r="G302">
            <v>0</v>
          </cell>
          <cell r="H302">
            <v>0</v>
          </cell>
          <cell r="I302" t="str">
            <v>Midwife</v>
          </cell>
          <cell r="J302">
            <v>0</v>
          </cell>
          <cell r="K302" t="str">
            <v>Parteira</v>
          </cell>
        </row>
        <row r="303">
          <cell r="A303" t="str">
            <v>MC12.61.q</v>
          </cell>
          <cell r="B303" t="str">
            <v>Response</v>
          </cell>
          <cell r="C303">
            <v>0</v>
          </cell>
          <cell r="D303" t="str">
            <v>Category option</v>
          </cell>
          <cell r="E303">
            <v>17</v>
          </cell>
          <cell r="F303">
            <v>0</v>
          </cell>
          <cell r="G303">
            <v>0</v>
          </cell>
          <cell r="H303">
            <v>0</v>
          </cell>
          <cell r="I303" t="str">
            <v>Tradesperson: carpenter / bricklayer / mechanic</v>
          </cell>
          <cell r="J303">
            <v>0</v>
          </cell>
          <cell r="K303" t="str">
            <v>Badaen: badaen ai / karpenteriu / badaen fatuk / mekaniku</v>
          </cell>
        </row>
        <row r="304">
          <cell r="A304" t="str">
            <v>MC12.61.r</v>
          </cell>
          <cell r="B304" t="str">
            <v>Response</v>
          </cell>
          <cell r="C304">
            <v>0</v>
          </cell>
          <cell r="D304" t="str">
            <v>Category option</v>
          </cell>
          <cell r="E304">
            <v>18</v>
          </cell>
          <cell r="F304">
            <v>0</v>
          </cell>
          <cell r="G304">
            <v>0</v>
          </cell>
          <cell r="H304">
            <v>0</v>
          </cell>
          <cell r="I304" t="str">
            <v>Labourer - farm / agriculture (working for an employer)</v>
          </cell>
          <cell r="J304">
            <v>0</v>
          </cell>
          <cell r="K304" t="str">
            <v>Trabalhador toos nain / agrikultor (serbisu ba patraun)</v>
          </cell>
        </row>
        <row r="305">
          <cell r="A305" t="str">
            <v>MC12.61.s</v>
          </cell>
          <cell r="B305" t="str">
            <v>Response</v>
          </cell>
          <cell r="C305">
            <v>0</v>
          </cell>
          <cell r="D305" t="str">
            <v>Category option</v>
          </cell>
          <cell r="E305">
            <v>19</v>
          </cell>
          <cell r="F305">
            <v>0</v>
          </cell>
          <cell r="G305">
            <v>0</v>
          </cell>
          <cell r="H305">
            <v>0</v>
          </cell>
          <cell r="I305" t="str">
            <v>Labourer - non-agriculture (working for an employer)</v>
          </cell>
          <cell r="J305">
            <v>0</v>
          </cell>
          <cell r="K305" t="str">
            <v>Trabalhador laos agrikultor (serbisu ba patraun)</v>
          </cell>
        </row>
        <row r="306">
          <cell r="A306" t="str">
            <v>MC12.85.a</v>
          </cell>
          <cell r="B306" t="str">
            <v>Response</v>
          </cell>
          <cell r="C306">
            <v>0</v>
          </cell>
          <cell r="D306" t="str">
            <v>Category option</v>
          </cell>
          <cell r="E306">
            <v>1</v>
          </cell>
          <cell r="F306">
            <v>0</v>
          </cell>
          <cell r="G306">
            <v>0</v>
          </cell>
          <cell r="H306">
            <v>0</v>
          </cell>
          <cell r="I306" t="str">
            <v>Relatives outside the household</v>
          </cell>
          <cell r="J306">
            <v>0</v>
          </cell>
          <cell r="K306" t="str">
            <v>Familia, maibe hela uma kain seluk</v>
          </cell>
        </row>
        <row r="307">
          <cell r="A307" t="str">
            <v>MC12.85.b</v>
          </cell>
          <cell r="B307" t="str">
            <v>Response</v>
          </cell>
          <cell r="C307">
            <v>0</v>
          </cell>
          <cell r="D307" t="str">
            <v>Category option</v>
          </cell>
          <cell r="E307">
            <v>2</v>
          </cell>
          <cell r="F307">
            <v>0</v>
          </cell>
          <cell r="G307">
            <v>0</v>
          </cell>
          <cell r="H307">
            <v>0</v>
          </cell>
          <cell r="I307" t="str">
            <v>Other households in the aldeia (not family)</v>
          </cell>
          <cell r="J307">
            <v>0</v>
          </cell>
          <cell r="K307" t="str">
            <v>Husi uma kain seluk iha aldeia ida ne'e (laos familia)</v>
          </cell>
        </row>
        <row r="308">
          <cell r="A308" t="str">
            <v>MC12.85.c</v>
          </cell>
          <cell r="B308" t="str">
            <v>Response</v>
          </cell>
          <cell r="C308">
            <v>0</v>
          </cell>
          <cell r="D308" t="str">
            <v>Category option</v>
          </cell>
          <cell r="E308">
            <v>3</v>
          </cell>
          <cell r="F308">
            <v>0</v>
          </cell>
          <cell r="G308">
            <v>0</v>
          </cell>
          <cell r="H308">
            <v>0</v>
          </cell>
          <cell r="I308" t="str">
            <v>Bride's family (bride price)</v>
          </cell>
          <cell r="J308">
            <v>0</v>
          </cell>
          <cell r="K308" t="str">
            <v>Familia feto foun (barlake)</v>
          </cell>
        </row>
        <row r="309">
          <cell r="A309" t="str">
            <v>MC12.85.d</v>
          </cell>
          <cell r="B309" t="str">
            <v>Response</v>
          </cell>
          <cell r="C309">
            <v>0</v>
          </cell>
          <cell r="D309" t="str">
            <v>Category option</v>
          </cell>
          <cell r="E309">
            <v>4</v>
          </cell>
          <cell r="F309">
            <v>0</v>
          </cell>
          <cell r="G309">
            <v>0</v>
          </cell>
          <cell r="H309">
            <v>0</v>
          </cell>
          <cell r="I309" t="str">
            <v>People who attended an event</v>
          </cell>
          <cell r="J309">
            <v>0</v>
          </cell>
          <cell r="K309" t="str">
            <v>Ema mak tuir eventu ida</v>
          </cell>
        </row>
        <row r="310">
          <cell r="A310" t="str">
            <v>MC12.85.e</v>
          </cell>
          <cell r="B310" t="str">
            <v>Response</v>
          </cell>
          <cell r="C310">
            <v>0</v>
          </cell>
          <cell r="D310" t="str">
            <v>Category option</v>
          </cell>
          <cell r="E310">
            <v>5</v>
          </cell>
          <cell r="F310">
            <v>0</v>
          </cell>
          <cell r="G310">
            <v>0</v>
          </cell>
          <cell r="H310">
            <v>0</v>
          </cell>
          <cell r="I310" t="str">
            <v>Church or religious body</v>
          </cell>
          <cell r="J310">
            <v>0</v>
          </cell>
          <cell r="K310" t="str">
            <v>Igreja no organizasaun religiozo</v>
          </cell>
        </row>
        <row r="311">
          <cell r="A311" t="str">
            <v>MC12.85.f</v>
          </cell>
          <cell r="B311" t="str">
            <v>Response</v>
          </cell>
          <cell r="C311">
            <v>0</v>
          </cell>
          <cell r="D311" t="str">
            <v>Category option</v>
          </cell>
          <cell r="E311">
            <v>6</v>
          </cell>
          <cell r="F311">
            <v>0</v>
          </cell>
          <cell r="G311">
            <v>0</v>
          </cell>
          <cell r="H311">
            <v>0</v>
          </cell>
          <cell r="I311" t="str">
            <v>NGO</v>
          </cell>
          <cell r="J311">
            <v>0</v>
          </cell>
          <cell r="K311" t="str">
            <v>NGO</v>
          </cell>
        </row>
        <row r="312">
          <cell r="A312" t="str">
            <v>MC12.85.g</v>
          </cell>
          <cell r="B312" t="str">
            <v>Response</v>
          </cell>
          <cell r="C312">
            <v>0</v>
          </cell>
          <cell r="D312" t="str">
            <v>Category option</v>
          </cell>
          <cell r="E312">
            <v>7</v>
          </cell>
          <cell r="F312">
            <v>0</v>
          </cell>
          <cell r="G312">
            <v>0</v>
          </cell>
          <cell r="H312">
            <v>0</v>
          </cell>
          <cell r="I312" t="str">
            <v>Cooperative</v>
          </cell>
          <cell r="J312">
            <v>0</v>
          </cell>
          <cell r="K312" t="str">
            <v>Kooperativa</v>
          </cell>
        </row>
        <row r="313">
          <cell r="A313" t="str">
            <v>MC12.85.h</v>
          </cell>
          <cell r="B313" t="str">
            <v>Response</v>
          </cell>
          <cell r="C313">
            <v>0</v>
          </cell>
          <cell r="D313" t="str">
            <v>Category option</v>
          </cell>
          <cell r="E313">
            <v>8</v>
          </cell>
          <cell r="F313">
            <v>0</v>
          </cell>
          <cell r="G313">
            <v>0</v>
          </cell>
          <cell r="H313">
            <v>0</v>
          </cell>
          <cell r="I313" t="str">
            <v>Other community group</v>
          </cell>
          <cell r="J313">
            <v>0</v>
          </cell>
          <cell r="K313" t="str">
            <v>Grupu komunidade seluk</v>
          </cell>
        </row>
        <row r="314">
          <cell r="A314" t="str">
            <v>MC12.90.a</v>
          </cell>
          <cell r="B314" t="str">
            <v>Response</v>
          </cell>
          <cell r="C314">
            <v>0</v>
          </cell>
          <cell r="D314" t="str">
            <v>Category option</v>
          </cell>
          <cell r="E314">
            <v>1</v>
          </cell>
          <cell r="F314">
            <v>0</v>
          </cell>
          <cell r="G314">
            <v>0</v>
          </cell>
          <cell r="H314">
            <v>0</v>
          </cell>
          <cell r="I314" t="str">
            <v>Conductor (not working for an employer)</v>
          </cell>
          <cell r="J314">
            <v>0</v>
          </cell>
          <cell r="K314" t="str">
            <v>Kondutor (laos serbisu ba ema ruma)</v>
          </cell>
        </row>
        <row r="315">
          <cell r="A315" t="str">
            <v>MC12.90.b</v>
          </cell>
          <cell r="B315" t="str">
            <v>Response</v>
          </cell>
          <cell r="C315">
            <v>0</v>
          </cell>
          <cell r="D315" t="str">
            <v>Category option</v>
          </cell>
          <cell r="E315">
            <v>2</v>
          </cell>
          <cell r="F315">
            <v>0</v>
          </cell>
          <cell r="G315">
            <v>0</v>
          </cell>
          <cell r="H315">
            <v>0</v>
          </cell>
          <cell r="I315" t="str">
            <v>Masseuse (not working for an employer)</v>
          </cell>
          <cell r="J315">
            <v>0</v>
          </cell>
          <cell r="K315" t="str">
            <v>Dudu isin (laos serbisu ba ema ruma)</v>
          </cell>
        </row>
        <row r="316">
          <cell r="A316" t="str">
            <v>MC12.90.c</v>
          </cell>
          <cell r="B316" t="str">
            <v>Response</v>
          </cell>
          <cell r="C316">
            <v>0</v>
          </cell>
          <cell r="D316" t="str">
            <v>Category option</v>
          </cell>
          <cell r="E316">
            <v>3</v>
          </cell>
          <cell r="F316">
            <v>0</v>
          </cell>
          <cell r="G316">
            <v>0</v>
          </cell>
          <cell r="H316">
            <v>0</v>
          </cell>
          <cell r="I316" t="str">
            <v>Hairdresser (not working for an employer)</v>
          </cell>
          <cell r="J316">
            <v>0</v>
          </cell>
          <cell r="K316" t="str">
            <v>Tesi fuuk (laos serbisu ba ema ruma)</v>
          </cell>
        </row>
        <row r="317">
          <cell r="A317" t="str">
            <v>MC12.90.d</v>
          </cell>
          <cell r="B317" t="str">
            <v>Response</v>
          </cell>
          <cell r="C317">
            <v>0</v>
          </cell>
          <cell r="D317" t="str">
            <v>Category option</v>
          </cell>
          <cell r="E317">
            <v>4</v>
          </cell>
          <cell r="F317">
            <v>0</v>
          </cell>
          <cell r="G317">
            <v>0</v>
          </cell>
          <cell r="H317">
            <v>0</v>
          </cell>
          <cell r="I317" t="str">
            <v>Rental income (renting house, motorbike etc.)</v>
          </cell>
          <cell r="J317">
            <v>0</v>
          </cell>
          <cell r="K317" t="str">
            <v>Osan husi fo aluga (aluga uma, motor no sst)</v>
          </cell>
        </row>
        <row r="318">
          <cell r="A318" t="str">
            <v>MC12.90.e</v>
          </cell>
          <cell r="B318" t="str">
            <v>Response</v>
          </cell>
          <cell r="C318">
            <v>0</v>
          </cell>
          <cell r="D318" t="str">
            <v>Category option</v>
          </cell>
          <cell r="E318">
            <v>5</v>
          </cell>
          <cell r="F318">
            <v>0</v>
          </cell>
          <cell r="G318">
            <v>0</v>
          </cell>
          <cell r="H318">
            <v>0</v>
          </cell>
          <cell r="I318" t="str">
            <v>Interest</v>
          </cell>
          <cell r="J318">
            <v>0</v>
          </cell>
          <cell r="K318" t="str">
            <v>Funan</v>
          </cell>
        </row>
        <row r="319">
          <cell r="A319" t="str">
            <v>MC12.90.f</v>
          </cell>
          <cell r="B319" t="str">
            <v>Response</v>
          </cell>
          <cell r="C319">
            <v>0</v>
          </cell>
          <cell r="D319" t="str">
            <v>Category option</v>
          </cell>
          <cell r="E319">
            <v>6</v>
          </cell>
          <cell r="F319">
            <v>0</v>
          </cell>
          <cell r="G319">
            <v>0</v>
          </cell>
          <cell r="H319">
            <v>0</v>
          </cell>
          <cell r="I319" t="str">
            <v>Fee / contribution to traditional midwife (dayan)</v>
          </cell>
          <cell r="J319">
            <v>0</v>
          </cell>
          <cell r="K319" t="str">
            <v>Osan ba serbisu dayan</v>
          </cell>
        </row>
        <row r="320">
          <cell r="A320" t="str">
            <v>MC12.90.g</v>
          </cell>
          <cell r="B320" t="str">
            <v>Response</v>
          </cell>
          <cell r="C320">
            <v>0</v>
          </cell>
          <cell r="D320" t="str">
            <v>Category option</v>
          </cell>
          <cell r="E320">
            <v>7</v>
          </cell>
          <cell r="F320">
            <v>0</v>
          </cell>
          <cell r="G320">
            <v>0</v>
          </cell>
          <cell r="H320">
            <v>0</v>
          </cell>
          <cell r="I320" t="str">
            <v>Fee for traditional healing / prayer (matan dok / tim pendoa)</v>
          </cell>
          <cell r="J320">
            <v>0</v>
          </cell>
          <cell r="K320" t="str">
            <v>Osan ba serbisu matan dok / tim pendoa</v>
          </cell>
        </row>
        <row r="321">
          <cell r="A321" t="str">
            <v>MC12.90.h</v>
          </cell>
          <cell r="B321" t="str">
            <v>Response</v>
          </cell>
          <cell r="C321">
            <v>0</v>
          </cell>
          <cell r="D321" t="str">
            <v>Category option</v>
          </cell>
          <cell r="E321">
            <v>8</v>
          </cell>
          <cell r="F321">
            <v>0</v>
          </cell>
          <cell r="G321">
            <v>0</v>
          </cell>
          <cell r="H321">
            <v>0</v>
          </cell>
          <cell r="I321" t="str">
            <v>Religious offerings or collections</v>
          </cell>
          <cell r="J321">
            <v>0</v>
          </cell>
          <cell r="K321" t="str">
            <v>Kolekta ka oferta relijiaun</v>
          </cell>
        </row>
        <row r="322">
          <cell r="A322" t="str">
            <v>MC12.90.i</v>
          </cell>
          <cell r="B322" t="str">
            <v>Response</v>
          </cell>
          <cell r="C322">
            <v>0</v>
          </cell>
          <cell r="D322" t="str">
            <v>Category option</v>
          </cell>
          <cell r="E322">
            <v>9</v>
          </cell>
          <cell r="F322">
            <v>0</v>
          </cell>
          <cell r="G322">
            <v>0</v>
          </cell>
          <cell r="H322">
            <v>0</v>
          </cell>
          <cell r="I322" t="str">
            <v>Gambling winnings</v>
          </cell>
          <cell r="J322">
            <v>0</v>
          </cell>
          <cell r="K322" t="str">
            <v>Joga</v>
          </cell>
        </row>
        <row r="323">
          <cell r="A323" t="str">
            <v>MC12.90.j</v>
          </cell>
          <cell r="B323" t="str">
            <v>Response</v>
          </cell>
          <cell r="C323">
            <v>0</v>
          </cell>
          <cell r="D323" t="str">
            <v>Category option</v>
          </cell>
          <cell r="E323">
            <v>10</v>
          </cell>
          <cell r="F323">
            <v>0</v>
          </cell>
          <cell r="G323">
            <v>0</v>
          </cell>
          <cell r="H323">
            <v>0</v>
          </cell>
          <cell r="I323" t="str">
            <v>Begging</v>
          </cell>
          <cell r="J323">
            <v>0</v>
          </cell>
          <cell r="K323" t="str">
            <v>Husu osan ba ema</v>
          </cell>
        </row>
        <row r="324">
          <cell r="A324" t="str">
            <v>MC12.20.a</v>
          </cell>
          <cell r="B324" t="str">
            <v>Response</v>
          </cell>
          <cell r="C324">
            <v>0</v>
          </cell>
          <cell r="D324" t="str">
            <v>Category option</v>
          </cell>
          <cell r="E324">
            <v>1</v>
          </cell>
          <cell r="F324">
            <v>0</v>
          </cell>
          <cell r="G324">
            <v>0</v>
          </cell>
          <cell r="H324">
            <v>0</v>
          </cell>
          <cell r="I324" t="str">
            <v>Caught</v>
          </cell>
          <cell r="J324">
            <v>0</v>
          </cell>
          <cell r="K324" t="str">
            <v>Kaer rasik</v>
          </cell>
        </row>
        <row r="325">
          <cell r="A325" t="str">
            <v>MC12.20.b</v>
          </cell>
          <cell r="B325" t="str">
            <v>Response</v>
          </cell>
          <cell r="C325">
            <v>0</v>
          </cell>
          <cell r="D325" t="str">
            <v>Category option</v>
          </cell>
          <cell r="E325">
            <v>2</v>
          </cell>
          <cell r="F325">
            <v>0</v>
          </cell>
          <cell r="G325">
            <v>0</v>
          </cell>
          <cell r="H325">
            <v>0</v>
          </cell>
          <cell r="I325" t="str">
            <v>Bought and resold</v>
          </cell>
          <cell r="J325">
            <v>0</v>
          </cell>
          <cell r="K325" t="str">
            <v>Hola tia fan tutan fali</v>
          </cell>
        </row>
        <row r="326">
          <cell r="A326" t="str">
            <v>MC12.80.a</v>
          </cell>
          <cell r="B326" t="str">
            <v>Response</v>
          </cell>
          <cell r="C326">
            <v>0</v>
          </cell>
          <cell r="D326" t="str">
            <v>Category option</v>
          </cell>
          <cell r="E326">
            <v>1</v>
          </cell>
          <cell r="F326">
            <v>0</v>
          </cell>
          <cell r="G326">
            <v>0</v>
          </cell>
          <cell r="H326">
            <v>0</v>
          </cell>
          <cell r="I326" t="str">
            <v>Veteran pension</v>
          </cell>
          <cell r="J326">
            <v>0</v>
          </cell>
          <cell r="K326" t="str">
            <v>Subsidiu veteranu nia</v>
          </cell>
        </row>
        <row r="327">
          <cell r="A327" t="str">
            <v>MC12.80.b</v>
          </cell>
          <cell r="B327" t="str">
            <v>Response</v>
          </cell>
          <cell r="C327">
            <v>0</v>
          </cell>
          <cell r="D327" t="str">
            <v>Category option</v>
          </cell>
          <cell r="E327">
            <v>2</v>
          </cell>
          <cell r="F327">
            <v>0</v>
          </cell>
          <cell r="G327">
            <v>0</v>
          </cell>
          <cell r="H327">
            <v>0</v>
          </cell>
          <cell r="I327" t="str">
            <v>Elderly pension</v>
          </cell>
          <cell r="J327">
            <v>0</v>
          </cell>
          <cell r="K327" t="str">
            <v>Subsidiu ba idozu</v>
          </cell>
        </row>
        <row r="328">
          <cell r="A328" t="str">
            <v>MC12.80.c</v>
          </cell>
          <cell r="B328" t="str">
            <v>Response</v>
          </cell>
          <cell r="C328">
            <v>0</v>
          </cell>
          <cell r="D328" t="str">
            <v>Category option</v>
          </cell>
          <cell r="E328">
            <v>3</v>
          </cell>
          <cell r="F328">
            <v>0</v>
          </cell>
          <cell r="G328">
            <v>0</v>
          </cell>
          <cell r="H328">
            <v>0</v>
          </cell>
          <cell r="I328" t="str">
            <v>Disability pension</v>
          </cell>
          <cell r="J328">
            <v>0</v>
          </cell>
          <cell r="K328" t="str">
            <v>Subsidiu ba alezadu / defisienti</v>
          </cell>
        </row>
        <row r="329">
          <cell r="A329" t="str">
            <v>MC12.80.d</v>
          </cell>
          <cell r="B329" t="str">
            <v>Response</v>
          </cell>
          <cell r="C329">
            <v>0</v>
          </cell>
          <cell r="D329" t="str">
            <v>Category option</v>
          </cell>
          <cell r="E329">
            <v>4</v>
          </cell>
          <cell r="F329">
            <v>0</v>
          </cell>
          <cell r="G329">
            <v>0</v>
          </cell>
          <cell r="H329">
            <v>0</v>
          </cell>
          <cell r="I329" t="str">
            <v>Bolsa Mae</v>
          </cell>
          <cell r="J329">
            <v>0</v>
          </cell>
          <cell r="K329" t="str">
            <v>Bolsa Mae</v>
          </cell>
        </row>
        <row r="330">
          <cell r="A330" t="str">
            <v>MC12.80.e</v>
          </cell>
          <cell r="B330" t="str">
            <v>Response</v>
          </cell>
          <cell r="C330">
            <v>0</v>
          </cell>
          <cell r="D330" t="str">
            <v>Category option</v>
          </cell>
          <cell r="E330">
            <v>5</v>
          </cell>
          <cell r="F330">
            <v>0</v>
          </cell>
          <cell r="G330">
            <v>0</v>
          </cell>
          <cell r="H330">
            <v>0</v>
          </cell>
          <cell r="I330" t="str">
            <v>Indonesian pension</v>
          </cell>
          <cell r="J330">
            <v>0</v>
          </cell>
          <cell r="K330" t="str">
            <v>Subsidiu husi Indonezia</v>
          </cell>
        </row>
        <row r="331">
          <cell r="A331" t="str">
            <v>MC12.80.f</v>
          </cell>
          <cell r="B331" t="str">
            <v>Response</v>
          </cell>
          <cell r="C331">
            <v>0</v>
          </cell>
          <cell r="D331" t="str">
            <v>Category option</v>
          </cell>
          <cell r="E331">
            <v>6</v>
          </cell>
          <cell r="F331">
            <v>0</v>
          </cell>
          <cell r="G331">
            <v>0</v>
          </cell>
          <cell r="H331">
            <v>0</v>
          </cell>
          <cell r="I331" t="str">
            <v>Portuguese pension</v>
          </cell>
          <cell r="J331">
            <v>0</v>
          </cell>
          <cell r="K331" t="str">
            <v>Subsidiu husi Portuges</v>
          </cell>
        </row>
        <row r="332">
          <cell r="A332" t="str">
            <v>MC12.41.a</v>
          </cell>
          <cell r="B332" t="str">
            <v>Response</v>
          </cell>
          <cell r="C332">
            <v>0</v>
          </cell>
          <cell r="D332" t="str">
            <v>Category option</v>
          </cell>
          <cell r="E332">
            <v>1</v>
          </cell>
          <cell r="F332">
            <v>0</v>
          </cell>
          <cell r="G332">
            <v>0</v>
          </cell>
          <cell r="H332">
            <v>0</v>
          </cell>
          <cell r="I332" t="str">
            <v>School</v>
          </cell>
          <cell r="J332">
            <v>0</v>
          </cell>
          <cell r="K332" t="str">
            <v>Eskola</v>
          </cell>
        </row>
        <row r="333">
          <cell r="A333" t="str">
            <v>MC12.41.b</v>
          </cell>
          <cell r="B333" t="str">
            <v>Response</v>
          </cell>
          <cell r="C333">
            <v>0</v>
          </cell>
          <cell r="D333" t="str">
            <v>Category option</v>
          </cell>
          <cell r="E333">
            <v>2</v>
          </cell>
          <cell r="F333">
            <v>0</v>
          </cell>
          <cell r="G333">
            <v>0</v>
          </cell>
          <cell r="H333">
            <v>0</v>
          </cell>
          <cell r="I333" t="str">
            <v>Health centre</v>
          </cell>
          <cell r="J333">
            <v>0</v>
          </cell>
          <cell r="K333" t="str">
            <v>Sentru saúde</v>
          </cell>
        </row>
        <row r="334">
          <cell r="A334" t="str">
            <v>MC12.41.c</v>
          </cell>
          <cell r="B334" t="str">
            <v>Response</v>
          </cell>
          <cell r="C334">
            <v>0</v>
          </cell>
          <cell r="D334" t="str">
            <v>Category option</v>
          </cell>
          <cell r="E334">
            <v>3</v>
          </cell>
          <cell r="F334">
            <v>0</v>
          </cell>
          <cell r="G334">
            <v>0</v>
          </cell>
          <cell r="H334">
            <v>0</v>
          </cell>
          <cell r="I334" t="str">
            <v>Church or other religious building</v>
          </cell>
          <cell r="J334">
            <v>0</v>
          </cell>
          <cell r="K334" t="str">
            <v>Igreja ka edifísiu relijiozu seluk</v>
          </cell>
        </row>
        <row r="335">
          <cell r="A335" t="str">
            <v>MC12.41.d</v>
          </cell>
          <cell r="B335" t="str">
            <v>Response</v>
          </cell>
          <cell r="C335">
            <v>0</v>
          </cell>
          <cell r="D335" t="str">
            <v>Category option</v>
          </cell>
          <cell r="E335">
            <v>4</v>
          </cell>
          <cell r="F335">
            <v>0</v>
          </cell>
          <cell r="G335">
            <v>0</v>
          </cell>
          <cell r="H335">
            <v>0</v>
          </cell>
          <cell r="I335" t="str">
            <v>Sacred / cultural house</v>
          </cell>
          <cell r="J335">
            <v>0</v>
          </cell>
          <cell r="K335" t="str">
            <v>Uma lulik / uma lisan / uma adat</v>
          </cell>
        </row>
        <row r="336">
          <cell r="A336" t="str">
            <v>MC12.41.e</v>
          </cell>
          <cell r="B336" t="str">
            <v>Response</v>
          </cell>
          <cell r="C336">
            <v>0</v>
          </cell>
          <cell r="D336" t="str">
            <v>Category option</v>
          </cell>
          <cell r="E336">
            <v>5</v>
          </cell>
          <cell r="F336">
            <v>0</v>
          </cell>
          <cell r="G336">
            <v>0</v>
          </cell>
          <cell r="H336">
            <v>0</v>
          </cell>
          <cell r="I336" t="str">
            <v>Private house or other building</v>
          </cell>
          <cell r="J336">
            <v>0</v>
          </cell>
          <cell r="K336" t="str">
            <v>Uma privadu ida ka edifisiu privadu ida</v>
          </cell>
        </row>
        <row r="337">
          <cell r="A337" t="str">
            <v>MC12.41.f</v>
          </cell>
          <cell r="B337" t="str">
            <v>Response</v>
          </cell>
          <cell r="C337">
            <v>0</v>
          </cell>
          <cell r="D337" t="str">
            <v>Category option</v>
          </cell>
          <cell r="E337">
            <v>6</v>
          </cell>
          <cell r="F337">
            <v>0</v>
          </cell>
          <cell r="G337">
            <v>0</v>
          </cell>
          <cell r="H337">
            <v>0</v>
          </cell>
          <cell r="I337" t="str">
            <v>Market space</v>
          </cell>
          <cell r="J337">
            <v>0</v>
          </cell>
          <cell r="K337" t="str">
            <v>Merkadu fatin</v>
          </cell>
        </row>
        <row r="338">
          <cell r="A338" t="str">
            <v>MC12.41.g</v>
          </cell>
          <cell r="B338" t="str">
            <v>Response</v>
          </cell>
          <cell r="C338">
            <v>0</v>
          </cell>
          <cell r="D338" t="str">
            <v>Category option</v>
          </cell>
          <cell r="E338">
            <v>7</v>
          </cell>
          <cell r="F338">
            <v>0</v>
          </cell>
          <cell r="G338">
            <v>0</v>
          </cell>
          <cell r="H338">
            <v>0</v>
          </cell>
          <cell r="I338" t="str">
            <v>Electricity supply / install solar panels</v>
          </cell>
          <cell r="J338">
            <v>0</v>
          </cell>
          <cell r="K338" t="str">
            <v>Fornesimentu eletrisidade / monta tenaga surya</v>
          </cell>
        </row>
        <row r="339">
          <cell r="A339" t="str">
            <v>MC12.41.h</v>
          </cell>
          <cell r="B339" t="str">
            <v>Response</v>
          </cell>
          <cell r="C339">
            <v>0</v>
          </cell>
          <cell r="D339" t="str">
            <v>Category option</v>
          </cell>
          <cell r="E339">
            <v>8</v>
          </cell>
          <cell r="F339">
            <v>0</v>
          </cell>
          <cell r="G339">
            <v>0</v>
          </cell>
          <cell r="H339">
            <v>0</v>
          </cell>
          <cell r="I339" t="str">
            <v>Road</v>
          </cell>
          <cell r="J339">
            <v>0</v>
          </cell>
          <cell r="K339" t="str">
            <v>Estrada</v>
          </cell>
        </row>
        <row r="340">
          <cell r="A340" t="str">
            <v>MC12.41.i</v>
          </cell>
          <cell r="B340" t="str">
            <v>Response</v>
          </cell>
          <cell r="C340">
            <v>0</v>
          </cell>
          <cell r="D340" t="str">
            <v>Category option</v>
          </cell>
          <cell r="E340">
            <v>9</v>
          </cell>
          <cell r="F340">
            <v>0</v>
          </cell>
          <cell r="G340">
            <v>0</v>
          </cell>
          <cell r="H340">
            <v>0</v>
          </cell>
          <cell r="I340" t="str">
            <v>Bridge</v>
          </cell>
          <cell r="J340">
            <v>0</v>
          </cell>
          <cell r="K340" t="str">
            <v>Ponte</v>
          </cell>
        </row>
        <row r="341">
          <cell r="A341" t="str">
            <v>MC12.41.j</v>
          </cell>
          <cell r="B341" t="str">
            <v>Response</v>
          </cell>
          <cell r="C341">
            <v>0</v>
          </cell>
          <cell r="D341" t="str">
            <v>Category option</v>
          </cell>
          <cell r="E341">
            <v>10</v>
          </cell>
          <cell r="F341">
            <v>0</v>
          </cell>
          <cell r="G341">
            <v>0</v>
          </cell>
          <cell r="H341">
            <v>0</v>
          </cell>
          <cell r="I341" t="str">
            <v>Canal, drainage or irrigation system</v>
          </cell>
          <cell r="J341">
            <v>0</v>
          </cell>
          <cell r="K341" t="str">
            <v>Be'e dalan, Kanál, be'e dalan ka sistema irrigasaun</v>
          </cell>
        </row>
        <row r="342">
          <cell r="A342" t="str">
            <v>MC12.41.k</v>
          </cell>
          <cell r="B342" t="str">
            <v>Response</v>
          </cell>
          <cell r="C342">
            <v>0</v>
          </cell>
          <cell r="D342" t="str">
            <v>Category option</v>
          </cell>
          <cell r="E342">
            <v>11</v>
          </cell>
          <cell r="F342">
            <v>0</v>
          </cell>
          <cell r="G342">
            <v>0</v>
          </cell>
          <cell r="H342">
            <v>0</v>
          </cell>
          <cell r="I342" t="str">
            <v>Water supply - well, pipe, tap etc.</v>
          </cell>
          <cell r="J342">
            <v>0</v>
          </cell>
          <cell r="K342" t="str">
            <v>Be'e matan - posu, pipa, torneira no sst</v>
          </cell>
        </row>
        <row r="343">
          <cell r="A343" t="str">
            <v>MC12.41.l</v>
          </cell>
          <cell r="B343" t="str">
            <v>Response</v>
          </cell>
          <cell r="C343">
            <v>0</v>
          </cell>
          <cell r="D343" t="str">
            <v>Category option</v>
          </cell>
          <cell r="E343">
            <v>12</v>
          </cell>
          <cell r="F343">
            <v>0</v>
          </cell>
          <cell r="G343">
            <v>0</v>
          </cell>
          <cell r="H343">
            <v>0</v>
          </cell>
          <cell r="I343" t="str">
            <v>Toilet</v>
          </cell>
          <cell r="J343">
            <v>0</v>
          </cell>
          <cell r="K343" t="str">
            <v>Sintina</v>
          </cell>
        </row>
        <row r="344">
          <cell r="A344" t="str">
            <v>MC12.41.m</v>
          </cell>
          <cell r="B344" t="str">
            <v>Response</v>
          </cell>
          <cell r="C344">
            <v>0</v>
          </cell>
          <cell r="D344" t="str">
            <v>Category option</v>
          </cell>
          <cell r="E344">
            <v>13</v>
          </cell>
          <cell r="F344">
            <v>0</v>
          </cell>
          <cell r="G344">
            <v>0</v>
          </cell>
          <cell r="H344">
            <v>0</v>
          </cell>
          <cell r="I344" t="str">
            <v>Community hall or office</v>
          </cell>
          <cell r="J344">
            <v>0</v>
          </cell>
          <cell r="K344" t="str">
            <v>Cede no salaun komunidade nian</v>
          </cell>
        </row>
        <row r="345">
          <cell r="A345" t="str">
            <v>MC12.41.n</v>
          </cell>
          <cell r="B345" t="str">
            <v>Response</v>
          </cell>
          <cell r="C345">
            <v>0</v>
          </cell>
          <cell r="D345" t="str">
            <v>Category option</v>
          </cell>
          <cell r="E345">
            <v>14</v>
          </cell>
          <cell r="F345">
            <v>0</v>
          </cell>
          <cell r="G345">
            <v>0</v>
          </cell>
          <cell r="H345">
            <v>0</v>
          </cell>
          <cell r="I345" t="str">
            <v>Oval or sporting facility</v>
          </cell>
          <cell r="J345">
            <v>0</v>
          </cell>
          <cell r="K345" t="str">
            <v>Kampu ka fasilidade desportu</v>
          </cell>
        </row>
        <row r="346">
          <cell r="A346" t="str">
            <v>H9.3.a</v>
          </cell>
          <cell r="B346" t="str">
            <v>Response</v>
          </cell>
          <cell r="C346">
            <v>0</v>
          </cell>
          <cell r="D346" t="str">
            <v>Category option</v>
          </cell>
          <cell r="E346">
            <v>1</v>
          </cell>
          <cell r="F346">
            <v>0</v>
          </cell>
          <cell r="G346">
            <v>0</v>
          </cell>
          <cell r="H346">
            <v>0</v>
          </cell>
          <cell r="I346" t="str">
            <v>No interest in completing to senior high school</v>
          </cell>
          <cell r="J346">
            <v>0</v>
          </cell>
          <cell r="K346" t="str">
            <v>La interese atu remata eskola sekundario</v>
          </cell>
        </row>
        <row r="347">
          <cell r="A347" t="str">
            <v>H9.3.b</v>
          </cell>
          <cell r="B347" t="str">
            <v>Response</v>
          </cell>
          <cell r="C347">
            <v>0</v>
          </cell>
          <cell r="D347" t="str">
            <v>Category option</v>
          </cell>
          <cell r="E347">
            <v>2</v>
          </cell>
          <cell r="F347">
            <v>0</v>
          </cell>
          <cell r="G347">
            <v>0</v>
          </cell>
          <cell r="H347">
            <v>0</v>
          </cell>
          <cell r="I347" t="str">
            <v>Too young</v>
          </cell>
          <cell r="J347">
            <v>0</v>
          </cell>
          <cell r="K347" t="str">
            <v>Tinan seidauk to'o</v>
          </cell>
        </row>
        <row r="348">
          <cell r="A348" t="str">
            <v>H9.3.c</v>
          </cell>
          <cell r="B348" t="str">
            <v>Response</v>
          </cell>
          <cell r="C348">
            <v>0</v>
          </cell>
          <cell r="D348" t="str">
            <v>Category option</v>
          </cell>
          <cell r="E348">
            <v>3</v>
          </cell>
          <cell r="F348">
            <v>0</v>
          </cell>
          <cell r="G348">
            <v>0</v>
          </cell>
          <cell r="H348">
            <v>0</v>
          </cell>
          <cell r="I348" t="str">
            <v>Helps in the family home, farm or business</v>
          </cell>
          <cell r="J348">
            <v>0</v>
          </cell>
          <cell r="K348" t="str">
            <v>Ajuda iha uma laran, natar ou bisnis</v>
          </cell>
        </row>
        <row r="349">
          <cell r="A349" t="str">
            <v>H9.3.d</v>
          </cell>
          <cell r="B349" t="str">
            <v>Response</v>
          </cell>
          <cell r="C349">
            <v>0</v>
          </cell>
          <cell r="D349" t="str">
            <v>Category option</v>
          </cell>
          <cell r="E349">
            <v>4</v>
          </cell>
          <cell r="F349">
            <v>0</v>
          </cell>
          <cell r="G349">
            <v>0</v>
          </cell>
          <cell r="H349">
            <v>0</v>
          </cell>
          <cell r="I349" t="str">
            <v>Works outside the home / farm / family business</v>
          </cell>
          <cell r="J349">
            <v>0</v>
          </cell>
          <cell r="K349" t="str">
            <v>Serbisu iha liur / natar / halao familia nian bisnis</v>
          </cell>
        </row>
        <row r="350">
          <cell r="A350" t="str">
            <v>H9.3.e</v>
          </cell>
          <cell r="B350" t="str">
            <v>Response</v>
          </cell>
          <cell r="C350">
            <v>0</v>
          </cell>
          <cell r="D350" t="str">
            <v>Category option</v>
          </cell>
          <cell r="E350">
            <v>5</v>
          </cell>
          <cell r="F350">
            <v>0</v>
          </cell>
          <cell r="G350">
            <v>0</v>
          </cell>
          <cell r="H350">
            <v>0</v>
          </cell>
          <cell r="I350" t="str">
            <v>Grades too low / did not pass</v>
          </cell>
          <cell r="J350">
            <v>0</v>
          </cell>
          <cell r="K350" t="str">
            <v>Notas ki'ik liu / la passa</v>
          </cell>
        </row>
        <row r="351">
          <cell r="A351" t="str">
            <v>H9.3.f</v>
          </cell>
          <cell r="B351" t="str">
            <v>Response</v>
          </cell>
          <cell r="C351">
            <v>0</v>
          </cell>
          <cell r="D351" t="str">
            <v>Category option</v>
          </cell>
          <cell r="E351">
            <v>6</v>
          </cell>
          <cell r="F351">
            <v>0</v>
          </cell>
          <cell r="G351">
            <v>0</v>
          </cell>
          <cell r="H351">
            <v>0</v>
          </cell>
          <cell r="I351" t="str">
            <v>Bad behaviour / expelled</v>
          </cell>
          <cell r="J351">
            <v>0</v>
          </cell>
          <cell r="K351" t="str">
            <v>Hahalok at / hasai husi eskola</v>
          </cell>
        </row>
        <row r="352">
          <cell r="A352" t="str">
            <v>H9.3.g</v>
          </cell>
          <cell r="B352" t="str">
            <v>Response</v>
          </cell>
          <cell r="C352">
            <v>0</v>
          </cell>
          <cell r="D352" t="str">
            <v>Category option</v>
          </cell>
          <cell r="E352">
            <v>7</v>
          </cell>
          <cell r="F352">
            <v>0</v>
          </cell>
          <cell r="G352">
            <v>0</v>
          </cell>
          <cell r="H352">
            <v>0</v>
          </cell>
          <cell r="I352" t="str">
            <v>Sick / disabled / mute / deaf</v>
          </cell>
          <cell r="J352">
            <v>0</v>
          </cell>
          <cell r="K352" t="str">
            <v>Moras / defisienti / beik / tilun diuk</v>
          </cell>
        </row>
        <row r="353">
          <cell r="A353" t="str">
            <v>H9.3.h</v>
          </cell>
          <cell r="B353" t="str">
            <v>Response</v>
          </cell>
          <cell r="C353">
            <v>0</v>
          </cell>
          <cell r="D353" t="str">
            <v>Category option</v>
          </cell>
          <cell r="E353">
            <v>8</v>
          </cell>
          <cell r="F353">
            <v>0</v>
          </cell>
          <cell r="G353">
            <v>0</v>
          </cell>
          <cell r="H353">
            <v>0</v>
          </cell>
          <cell r="I353" t="str">
            <v>School too far</v>
          </cell>
          <cell r="J353">
            <v>0</v>
          </cell>
          <cell r="K353" t="str">
            <v>Eskola dok liu</v>
          </cell>
        </row>
        <row r="354">
          <cell r="A354" t="str">
            <v>H9.3.i</v>
          </cell>
          <cell r="B354" t="str">
            <v>Response</v>
          </cell>
          <cell r="C354">
            <v>0</v>
          </cell>
          <cell r="D354" t="str">
            <v>Category option</v>
          </cell>
          <cell r="E354">
            <v>9</v>
          </cell>
          <cell r="F354">
            <v>0</v>
          </cell>
          <cell r="G354">
            <v>0</v>
          </cell>
          <cell r="H354">
            <v>0</v>
          </cell>
          <cell r="I354" t="str">
            <v>School not functional (no teachers / standard is poor)</v>
          </cell>
          <cell r="J354">
            <v>0</v>
          </cell>
          <cell r="K354" t="str">
            <v>Eskola la funsiona</v>
          </cell>
        </row>
        <row r="355">
          <cell r="A355" t="str">
            <v>H9.3.j</v>
          </cell>
          <cell r="B355" t="str">
            <v>Response</v>
          </cell>
          <cell r="C355">
            <v>0</v>
          </cell>
          <cell r="D355" t="str">
            <v>Category option</v>
          </cell>
          <cell r="E355">
            <v>10</v>
          </cell>
          <cell r="F355">
            <v>0</v>
          </cell>
          <cell r="G355">
            <v>0</v>
          </cell>
          <cell r="H355">
            <v>0</v>
          </cell>
          <cell r="I355" t="str">
            <v>Not enough money for school fees / uniforms</v>
          </cell>
          <cell r="J355">
            <v>0</v>
          </cell>
          <cell r="K355" t="str">
            <v>Osan la to'o atu selu osan eskola / farda</v>
          </cell>
        </row>
        <row r="356">
          <cell r="A356" t="str">
            <v>H9.3.k</v>
          </cell>
          <cell r="B356" t="str">
            <v>Response</v>
          </cell>
          <cell r="C356">
            <v>0</v>
          </cell>
          <cell r="D356" t="str">
            <v>Category option</v>
          </cell>
          <cell r="E356">
            <v>11</v>
          </cell>
          <cell r="F356">
            <v>0</v>
          </cell>
          <cell r="G356">
            <v>0</v>
          </cell>
          <cell r="H356">
            <v>0</v>
          </cell>
          <cell r="I356" t="str">
            <v>Got married / has a family</v>
          </cell>
          <cell r="J356">
            <v>0</v>
          </cell>
          <cell r="K356" t="str">
            <v>Kaben ona / iha familia</v>
          </cell>
        </row>
        <row r="357">
          <cell r="A357" t="str">
            <v>H9.3.l</v>
          </cell>
          <cell r="B357" t="str">
            <v>Response</v>
          </cell>
          <cell r="C357">
            <v>0</v>
          </cell>
          <cell r="D357" t="str">
            <v>Category option</v>
          </cell>
          <cell r="E357">
            <v>12</v>
          </cell>
          <cell r="F357">
            <v>0</v>
          </cell>
          <cell r="G357">
            <v>0</v>
          </cell>
          <cell r="H357">
            <v>0</v>
          </cell>
          <cell r="I357" t="str">
            <v>Completed senior high school</v>
          </cell>
          <cell r="J357">
            <v>0</v>
          </cell>
          <cell r="K357" t="str">
            <v>Ramata ona eskola sekundaria</v>
          </cell>
        </row>
        <row r="358">
          <cell r="A358" t="str">
            <v>H9.4.a</v>
          </cell>
          <cell r="B358" t="str">
            <v>Response</v>
          </cell>
          <cell r="C358">
            <v>0</v>
          </cell>
          <cell r="D358" t="str">
            <v>Category option</v>
          </cell>
          <cell r="E358">
            <v>1</v>
          </cell>
          <cell r="F358">
            <v>0</v>
          </cell>
          <cell r="G358">
            <v>0</v>
          </cell>
          <cell r="H358">
            <v>0</v>
          </cell>
          <cell r="I358" t="str">
            <v>Community school</v>
          </cell>
          <cell r="J358">
            <v>0</v>
          </cell>
          <cell r="K358" t="str">
            <v>Eskola komunidade</v>
          </cell>
        </row>
        <row r="359">
          <cell r="A359" t="str">
            <v>H9.4.b</v>
          </cell>
          <cell r="B359" t="str">
            <v>Response</v>
          </cell>
          <cell r="C359">
            <v>0</v>
          </cell>
          <cell r="D359" t="str">
            <v>Category option</v>
          </cell>
          <cell r="E359">
            <v>2</v>
          </cell>
          <cell r="F359">
            <v>0</v>
          </cell>
          <cell r="G359">
            <v>0</v>
          </cell>
          <cell r="H359">
            <v>0</v>
          </cell>
          <cell r="I359" t="str">
            <v>State school</v>
          </cell>
          <cell r="J359">
            <v>0</v>
          </cell>
          <cell r="K359" t="str">
            <v>Eskola publiku / estadu</v>
          </cell>
        </row>
        <row r="360">
          <cell r="A360" t="str">
            <v>H9.4.c</v>
          </cell>
          <cell r="B360" t="str">
            <v>Response</v>
          </cell>
          <cell r="C360">
            <v>0</v>
          </cell>
          <cell r="D360" t="str">
            <v>Category option</v>
          </cell>
          <cell r="E360">
            <v>3</v>
          </cell>
          <cell r="F360">
            <v>0</v>
          </cell>
          <cell r="G360">
            <v>0</v>
          </cell>
          <cell r="H360">
            <v>0</v>
          </cell>
          <cell r="I360" t="str">
            <v>Private school</v>
          </cell>
          <cell r="J360">
            <v>0</v>
          </cell>
          <cell r="K360" t="str">
            <v>Eskola privadu / swasta</v>
          </cell>
        </row>
        <row r="361">
          <cell r="A361" t="str">
            <v>H9.3a.a</v>
          </cell>
          <cell r="B361" t="str">
            <v>Response</v>
          </cell>
          <cell r="C361">
            <v>0</v>
          </cell>
          <cell r="D361" t="str">
            <v>Category option</v>
          </cell>
          <cell r="E361">
            <v>1</v>
          </cell>
          <cell r="F361">
            <v>0</v>
          </cell>
          <cell r="G361">
            <v>0</v>
          </cell>
          <cell r="H361">
            <v>0</v>
          </cell>
          <cell r="I361" t="str">
            <v>Not unhappy</v>
          </cell>
          <cell r="J361">
            <v>0</v>
          </cell>
          <cell r="K361" t="str">
            <v>La kontenti hirus</v>
          </cell>
        </row>
        <row r="362">
          <cell r="A362" t="str">
            <v>H9.3a.b</v>
          </cell>
          <cell r="B362" t="str">
            <v>Response</v>
          </cell>
          <cell r="C362">
            <v>0</v>
          </cell>
          <cell r="D362" t="str">
            <v>Category option</v>
          </cell>
          <cell r="E362">
            <v>2</v>
          </cell>
          <cell r="F362">
            <v>0</v>
          </cell>
          <cell r="G362">
            <v>0</v>
          </cell>
          <cell r="H362">
            <v>0</v>
          </cell>
          <cell r="I362" t="str">
            <v>A little unhappy</v>
          </cell>
          <cell r="J362">
            <v>0</v>
          </cell>
          <cell r="K362" t="str">
            <v>La kontenti</v>
          </cell>
        </row>
        <row r="363">
          <cell r="A363" t="str">
            <v>H9.3a.c</v>
          </cell>
          <cell r="B363" t="str">
            <v>Response</v>
          </cell>
          <cell r="C363">
            <v>0</v>
          </cell>
          <cell r="D363" t="str">
            <v>Category option</v>
          </cell>
          <cell r="E363">
            <v>3</v>
          </cell>
          <cell r="F363">
            <v>0</v>
          </cell>
          <cell r="G363">
            <v>0</v>
          </cell>
          <cell r="H363">
            <v>0</v>
          </cell>
          <cell r="I363" t="str">
            <v>Undecided (in 2 minds)</v>
          </cell>
          <cell r="J363">
            <v>0</v>
          </cell>
          <cell r="K363" t="str">
            <v>La hatene (laran rua)</v>
          </cell>
        </row>
        <row r="364">
          <cell r="A364" t="str">
            <v>H9.3a.d</v>
          </cell>
          <cell r="B364" t="str">
            <v>Response</v>
          </cell>
          <cell r="C364">
            <v>0</v>
          </cell>
          <cell r="D364" t="str">
            <v>Category option</v>
          </cell>
          <cell r="E364">
            <v>4</v>
          </cell>
          <cell r="F364">
            <v>0</v>
          </cell>
          <cell r="G364">
            <v>0</v>
          </cell>
          <cell r="H364">
            <v>0</v>
          </cell>
          <cell r="I364" t="str">
            <v>Don't care</v>
          </cell>
          <cell r="J364">
            <v>0</v>
          </cell>
          <cell r="K364" t="str">
            <v>La interese</v>
          </cell>
        </row>
        <row r="365">
          <cell r="A365" t="str">
            <v>H9.21.a</v>
          </cell>
          <cell r="B365" t="str">
            <v>Response</v>
          </cell>
          <cell r="C365">
            <v>0</v>
          </cell>
          <cell r="D365" t="str">
            <v>Category option</v>
          </cell>
          <cell r="E365">
            <v>1</v>
          </cell>
          <cell r="F365">
            <v>0</v>
          </cell>
          <cell r="G365">
            <v>0</v>
          </cell>
          <cell r="H365">
            <v>0</v>
          </cell>
          <cell r="I365" t="str">
            <v>Household prefers religious education</v>
          </cell>
          <cell r="J365">
            <v>0</v>
          </cell>
          <cell r="K365" t="str">
            <v>Uma-kain gosta liu eskola nebe Amu ka Madre sira mak kaer</v>
          </cell>
        </row>
        <row r="366">
          <cell r="A366" t="str">
            <v>H9.21.b</v>
          </cell>
          <cell r="B366" t="str">
            <v>Response</v>
          </cell>
          <cell r="C366">
            <v>0</v>
          </cell>
          <cell r="D366" t="str">
            <v>Category option</v>
          </cell>
          <cell r="E366">
            <v>2</v>
          </cell>
          <cell r="F366">
            <v>0</v>
          </cell>
          <cell r="G366">
            <v>0</v>
          </cell>
          <cell r="H366">
            <v>0</v>
          </cell>
          <cell r="I366" t="str">
            <v>Quality of education is higher / facilities are better</v>
          </cell>
          <cell r="J366">
            <v>0</v>
          </cell>
          <cell r="K366" t="str">
            <v>Kualidade eskola nebe diak liu / fasilidade eskola nebe diak liu</v>
          </cell>
        </row>
        <row r="367">
          <cell r="A367" t="str">
            <v>H9.21.c</v>
          </cell>
          <cell r="B367" t="str">
            <v>Response</v>
          </cell>
          <cell r="C367">
            <v>0</v>
          </cell>
          <cell r="D367" t="str">
            <v>Category option</v>
          </cell>
          <cell r="E367">
            <v>3</v>
          </cell>
          <cell r="F367">
            <v>0</v>
          </cell>
          <cell r="G367">
            <v>0</v>
          </cell>
          <cell r="H367">
            <v>0</v>
          </cell>
          <cell r="I367" t="str">
            <v>Road to current school is better</v>
          </cell>
          <cell r="J367">
            <v>0</v>
          </cell>
          <cell r="K367" t="str">
            <v>Estrada ba eskola ne'e diak liu</v>
          </cell>
        </row>
        <row r="368">
          <cell r="A368" t="str">
            <v>H9.21.d</v>
          </cell>
          <cell r="B368" t="str">
            <v>Response</v>
          </cell>
          <cell r="C368">
            <v>0</v>
          </cell>
          <cell r="D368" t="str">
            <v>Category option</v>
          </cell>
          <cell r="E368">
            <v>4</v>
          </cell>
          <cell r="F368">
            <v>0</v>
          </cell>
          <cell r="G368">
            <v>0</v>
          </cell>
          <cell r="H368">
            <v>0</v>
          </cell>
          <cell r="I368" t="str">
            <v>Transport is more readily available to the current school</v>
          </cell>
          <cell r="J368">
            <v>0</v>
          </cell>
          <cell r="K368" t="str">
            <v>Fasil liu atu hetan transporte atu ba eskola ne'e</v>
          </cell>
        </row>
        <row r="369">
          <cell r="A369" t="str">
            <v>H9.21.e</v>
          </cell>
          <cell r="B369" t="str">
            <v>Response</v>
          </cell>
          <cell r="C369">
            <v>0</v>
          </cell>
          <cell r="D369" t="str">
            <v>Category option</v>
          </cell>
          <cell r="E369">
            <v>5</v>
          </cell>
          <cell r="F369">
            <v>0</v>
          </cell>
          <cell r="G369">
            <v>0</v>
          </cell>
          <cell r="H369">
            <v>0</v>
          </cell>
          <cell r="I369" t="str">
            <v>Location is more convenient (other household members go past there)</v>
          </cell>
          <cell r="J369">
            <v>0</v>
          </cell>
          <cell r="K369" t="str">
            <v>Fatin eskola ne'e mak diak liu (membru uma-kain ne'e liu mos husi fatin ne'e)</v>
          </cell>
        </row>
        <row r="370">
          <cell r="A370" t="str">
            <v>H9.21.f</v>
          </cell>
          <cell r="B370" t="str">
            <v>Response</v>
          </cell>
          <cell r="C370">
            <v>0</v>
          </cell>
          <cell r="D370" t="str">
            <v>Category option</v>
          </cell>
          <cell r="E370">
            <v>6</v>
          </cell>
          <cell r="F370">
            <v>0</v>
          </cell>
          <cell r="G370">
            <v>0</v>
          </cell>
          <cell r="H370">
            <v>0</v>
          </cell>
          <cell r="I370" t="str">
            <v>Received scholarship to this school</v>
          </cell>
          <cell r="J370">
            <v>0</v>
          </cell>
          <cell r="K370" t="str">
            <v>Hetan bolsu estudu atu ba estuda iha eskola ne'e</v>
          </cell>
        </row>
        <row r="371">
          <cell r="A371" t="str">
            <v>H9.21.g</v>
          </cell>
          <cell r="B371" t="str">
            <v>Response</v>
          </cell>
          <cell r="C371">
            <v>0</v>
          </cell>
          <cell r="D371" t="str">
            <v>Category option</v>
          </cell>
          <cell r="E371">
            <v>7</v>
          </cell>
          <cell r="F371">
            <v>0</v>
          </cell>
          <cell r="G371">
            <v>0</v>
          </cell>
          <cell r="H371">
            <v>0</v>
          </cell>
          <cell r="I371" t="str">
            <v>{Name} was not permitted at closest school (expelled / did not pass)</v>
          </cell>
          <cell r="J371">
            <v>0</v>
          </cell>
          <cell r="K371" t="str">
            <v>{Naran} la bele ba eskola nebe besik liu (tamba ema hasai tia / la passa)</v>
          </cell>
        </row>
        <row r="372">
          <cell r="A372" t="str">
            <v>H9.21.h</v>
          </cell>
          <cell r="B372" t="str">
            <v>Response</v>
          </cell>
          <cell r="C372">
            <v>0</v>
          </cell>
          <cell r="D372" t="str">
            <v>Category option</v>
          </cell>
          <cell r="E372">
            <v>8</v>
          </cell>
          <cell r="F372">
            <v>0</v>
          </cell>
          <cell r="G372">
            <v>0</v>
          </cell>
          <cell r="H372">
            <v>0</v>
          </cell>
          <cell r="I372" t="str">
            <v>{Name} was bullied at closest school</v>
          </cell>
          <cell r="J372">
            <v>0</v>
          </cell>
          <cell r="K372" t="str">
            <v>{Naran} ema baku iha eskola nebe besik liu ne'e</v>
          </cell>
        </row>
        <row r="373">
          <cell r="A373" t="str">
            <v>H9.21.i</v>
          </cell>
          <cell r="B373" t="str">
            <v>Response</v>
          </cell>
          <cell r="C373">
            <v>0</v>
          </cell>
          <cell r="D373" t="str">
            <v>Category option</v>
          </cell>
          <cell r="E373">
            <v>9</v>
          </cell>
          <cell r="F373">
            <v>0</v>
          </cell>
          <cell r="G373">
            <v>0</v>
          </cell>
          <cell r="H373">
            <v>0</v>
          </cell>
          <cell r="I373" t="str">
            <v>{Name} prefers current school (e.g. has friends there)</v>
          </cell>
          <cell r="J373">
            <v>0</v>
          </cell>
          <cell r="K373" t="str">
            <v>{Naran} gosta liu eskola ida agora ne'e (tamba iha kolega barak iha neba)</v>
          </cell>
        </row>
        <row r="374">
          <cell r="A374" t="str">
            <v>H9.21.j</v>
          </cell>
          <cell r="B374" t="str">
            <v>Response</v>
          </cell>
          <cell r="C374">
            <v>0</v>
          </cell>
          <cell r="D374" t="str">
            <v>Category option</v>
          </cell>
          <cell r="E374">
            <v>10</v>
          </cell>
          <cell r="F374">
            <v>0</v>
          </cell>
          <cell r="G374">
            <v>0</v>
          </cell>
          <cell r="H374">
            <v>0</v>
          </cell>
          <cell r="I374" t="str">
            <v>Closest school is more expensive</v>
          </cell>
          <cell r="J374">
            <v>0</v>
          </cell>
          <cell r="K374" t="str">
            <v>Eskola ida besik liu ne'e karun liu</v>
          </cell>
        </row>
        <row r="375">
          <cell r="A375" t="str">
            <v>H9.21.k</v>
          </cell>
          <cell r="B375" t="str">
            <v>Response</v>
          </cell>
          <cell r="C375">
            <v>0</v>
          </cell>
          <cell r="D375" t="str">
            <v>Category option</v>
          </cell>
          <cell r="E375">
            <v>11</v>
          </cell>
          <cell r="F375">
            <v>0</v>
          </cell>
          <cell r="G375">
            <v>0</v>
          </cell>
          <cell r="H375">
            <v>0</v>
          </cell>
          <cell r="I375" t="str">
            <v>Closest school temporarily not functioning</v>
          </cell>
          <cell r="J375">
            <v>0</v>
          </cell>
          <cell r="K375" t="str">
            <v>Eskola besik liu ne'e, nia fasilidade at hela</v>
          </cell>
        </row>
        <row r="376">
          <cell r="A376" t="str">
            <v>H9.21.l</v>
          </cell>
          <cell r="B376" t="str">
            <v>Response</v>
          </cell>
          <cell r="C376">
            <v>0</v>
          </cell>
          <cell r="D376" t="str">
            <v>Category option</v>
          </cell>
          <cell r="E376">
            <v>12</v>
          </cell>
          <cell r="F376">
            <v>0</v>
          </cell>
          <cell r="G376">
            <v>0</v>
          </cell>
          <cell r="H376">
            <v>0</v>
          </cell>
          <cell r="I376" t="str">
            <v>No class at {name}'s level</v>
          </cell>
          <cell r="J376">
            <v>0</v>
          </cell>
          <cell r="K376" t="str">
            <v>Laiha klasse iha {naran} nia nivel</v>
          </cell>
        </row>
        <row r="377">
          <cell r="A377" t="str">
            <v>H9.22.a</v>
          </cell>
          <cell r="B377" t="str">
            <v>Response</v>
          </cell>
          <cell r="C377">
            <v>0</v>
          </cell>
          <cell r="D377" t="str">
            <v>Category option</v>
          </cell>
          <cell r="E377">
            <v>1</v>
          </cell>
          <cell r="F377">
            <v>0</v>
          </cell>
          <cell r="G377">
            <v>0</v>
          </cell>
          <cell r="H377">
            <v>0</v>
          </cell>
          <cell r="I377" t="str">
            <v>Educational standard is higher</v>
          </cell>
          <cell r="J377">
            <v>0</v>
          </cell>
          <cell r="K377" t="str">
            <v>Standar edukasaun diak liu</v>
          </cell>
        </row>
        <row r="378">
          <cell r="A378" t="str">
            <v>H9.22.b</v>
          </cell>
          <cell r="B378" t="str">
            <v>Response</v>
          </cell>
          <cell r="C378">
            <v>0</v>
          </cell>
          <cell r="D378" t="str">
            <v>Category option</v>
          </cell>
          <cell r="E378">
            <v>2</v>
          </cell>
          <cell r="F378">
            <v>0</v>
          </cell>
          <cell r="G378">
            <v>0</v>
          </cell>
          <cell r="H378">
            <v>0</v>
          </cell>
          <cell r="I378" t="str">
            <v>Teachers are more qualified</v>
          </cell>
          <cell r="J378">
            <v>0</v>
          </cell>
          <cell r="K378" t="str">
            <v>Mestri sira hanorin diak liu</v>
          </cell>
        </row>
        <row r="379">
          <cell r="A379" t="str">
            <v>H9.22.c</v>
          </cell>
          <cell r="B379" t="str">
            <v>Response</v>
          </cell>
          <cell r="C379">
            <v>0</v>
          </cell>
          <cell r="D379" t="str">
            <v>Category option</v>
          </cell>
          <cell r="E379">
            <v>3</v>
          </cell>
          <cell r="F379">
            <v>0</v>
          </cell>
          <cell r="G379">
            <v>0</v>
          </cell>
          <cell r="H379">
            <v>0</v>
          </cell>
          <cell r="I379" t="str">
            <v>Teachers come more often</v>
          </cell>
          <cell r="J379">
            <v>0</v>
          </cell>
          <cell r="K379" t="str">
            <v>Mestri sira mai eskola hela deit</v>
          </cell>
        </row>
        <row r="380">
          <cell r="A380" t="str">
            <v>H9.22.d</v>
          </cell>
          <cell r="B380" t="str">
            <v>Response</v>
          </cell>
          <cell r="C380">
            <v>0</v>
          </cell>
          <cell r="D380" t="str">
            <v>Category option</v>
          </cell>
          <cell r="E380">
            <v>4</v>
          </cell>
          <cell r="F380">
            <v>0</v>
          </cell>
          <cell r="G380">
            <v>0</v>
          </cell>
          <cell r="H380">
            <v>0</v>
          </cell>
          <cell r="I380" t="str">
            <v>More teachers / classes are smaller</v>
          </cell>
          <cell r="J380">
            <v>0</v>
          </cell>
          <cell r="K380" t="str">
            <v>Mestri barak / sala estudante ladun barak ida</v>
          </cell>
        </row>
        <row r="381">
          <cell r="A381" t="str">
            <v>H9.22.e</v>
          </cell>
          <cell r="B381" t="str">
            <v>Response</v>
          </cell>
          <cell r="C381">
            <v>0</v>
          </cell>
          <cell r="D381" t="str">
            <v>Category option</v>
          </cell>
          <cell r="E381">
            <v>5</v>
          </cell>
          <cell r="F381">
            <v>0</v>
          </cell>
          <cell r="G381">
            <v>0</v>
          </cell>
          <cell r="H381">
            <v>0</v>
          </cell>
          <cell r="I381" t="str">
            <v>More desks / books / equipment</v>
          </cell>
          <cell r="J381">
            <v>0</v>
          </cell>
          <cell r="K381" t="str">
            <v>Mesa eskola / livrus / ekipamentu</v>
          </cell>
        </row>
        <row r="382">
          <cell r="A382" t="str">
            <v>H9.22.f</v>
          </cell>
          <cell r="B382" t="str">
            <v>Response</v>
          </cell>
          <cell r="C382">
            <v>0</v>
          </cell>
          <cell r="D382" t="str">
            <v>Category option</v>
          </cell>
          <cell r="E382">
            <v>6</v>
          </cell>
          <cell r="F382">
            <v>0</v>
          </cell>
          <cell r="G382">
            <v>0</v>
          </cell>
          <cell r="H382">
            <v>0</v>
          </cell>
          <cell r="I382" t="str">
            <v>More facilities (kitchen / toilets / sports field)</v>
          </cell>
          <cell r="J382">
            <v>0</v>
          </cell>
          <cell r="K382" t="str">
            <v>Fasilidade barak liu (dapur / haris fatin / fasiliadade desportu)</v>
          </cell>
        </row>
        <row r="384">
          <cell r="A384" t="str">
            <v>MJ1.04.a</v>
          </cell>
          <cell r="B384" t="str">
            <v>Response</v>
          </cell>
          <cell r="C384">
            <v>0</v>
          </cell>
          <cell r="D384" t="str">
            <v>Category option</v>
          </cell>
          <cell r="E384">
            <v>1</v>
          </cell>
          <cell r="F384">
            <v>0</v>
          </cell>
          <cell r="G384">
            <v>0</v>
          </cell>
          <cell r="H384">
            <v>0</v>
          </cell>
          <cell r="I384" t="str">
            <v>Often</v>
          </cell>
          <cell r="J384">
            <v>0</v>
          </cell>
          <cell r="K384" t="str">
            <v>Dala barak</v>
          </cell>
        </row>
        <row r="385">
          <cell r="A385" t="str">
            <v>MJ1.04.b</v>
          </cell>
          <cell r="B385" t="str">
            <v>Response</v>
          </cell>
          <cell r="C385">
            <v>0</v>
          </cell>
          <cell r="D385" t="str">
            <v>Category option</v>
          </cell>
          <cell r="E385">
            <v>2</v>
          </cell>
          <cell r="F385">
            <v>0</v>
          </cell>
          <cell r="G385">
            <v>0</v>
          </cell>
          <cell r="H385">
            <v>0</v>
          </cell>
          <cell r="I385" t="str">
            <v>Just a few times</v>
          </cell>
          <cell r="J385">
            <v>0</v>
          </cell>
          <cell r="K385" t="str">
            <v>Dala ruma deit</v>
          </cell>
        </row>
        <row r="386">
          <cell r="A386" t="str">
            <v>MJ1.04.c</v>
          </cell>
          <cell r="B386" t="str">
            <v>Response</v>
          </cell>
          <cell r="C386">
            <v>0</v>
          </cell>
          <cell r="D386" t="str">
            <v>Category option</v>
          </cell>
          <cell r="E386">
            <v>4</v>
          </cell>
          <cell r="I386" t="str">
            <v>Does not exist</v>
          </cell>
          <cell r="J386">
            <v>0</v>
          </cell>
          <cell r="K386" t="str">
            <v>La iha</v>
          </cell>
        </row>
        <row r="387">
          <cell r="A387" t="str">
            <v>ME1.20.a</v>
          </cell>
          <cell r="B387" t="str">
            <v>Response</v>
          </cell>
          <cell r="C387">
            <v>0</v>
          </cell>
          <cell r="D387" t="str">
            <v>Category option</v>
          </cell>
          <cell r="E387">
            <v>1</v>
          </cell>
          <cell r="F387">
            <v>0</v>
          </cell>
          <cell r="G387">
            <v>0</v>
          </cell>
          <cell r="H387">
            <v>0</v>
          </cell>
          <cell r="I387" t="str">
            <v>Harvest throughout the year</v>
          </cell>
          <cell r="J387">
            <v>0</v>
          </cell>
          <cell r="K387" t="str">
            <v>Koileta tinan tomak</v>
          </cell>
        </row>
        <row r="388">
          <cell r="A388" t="str">
            <v>ME1.20.b</v>
          </cell>
          <cell r="B388" t="str">
            <v>Response</v>
          </cell>
          <cell r="C388">
            <v>0</v>
          </cell>
          <cell r="D388" t="str">
            <v>Category option</v>
          </cell>
          <cell r="E388">
            <v>2</v>
          </cell>
          <cell r="F388">
            <v>0</v>
          </cell>
          <cell r="G388">
            <v>0</v>
          </cell>
          <cell r="H388">
            <v>0</v>
          </cell>
          <cell r="I388" t="str">
            <v>1-2 main harvests</v>
          </cell>
          <cell r="J388">
            <v>0</v>
          </cell>
          <cell r="K388" t="str">
            <v>Dala 1-2 iha tempu koileta</v>
          </cell>
        </row>
        <row r="389">
          <cell r="A389" t="str">
            <v>ME1.31.a</v>
          </cell>
          <cell r="B389" t="str">
            <v>Row item</v>
          </cell>
          <cell r="C389">
            <v>0</v>
          </cell>
          <cell r="D389" t="str">
            <v>Row item</v>
          </cell>
          <cell r="E389">
            <v>0</v>
          </cell>
          <cell r="F389">
            <v>0</v>
          </cell>
          <cell r="G389">
            <v>0</v>
          </cell>
          <cell r="H389">
            <v>0</v>
          </cell>
          <cell r="I389" t="str">
            <v>Fed to animals</v>
          </cell>
          <cell r="J389">
            <v>0</v>
          </cell>
          <cell r="K389" t="str">
            <v>Fo han animal</v>
          </cell>
        </row>
        <row r="390">
          <cell r="A390" t="str">
            <v>ME1.31.b</v>
          </cell>
          <cell r="B390" t="str">
            <v>Row item</v>
          </cell>
          <cell r="C390">
            <v>0</v>
          </cell>
          <cell r="D390" t="str">
            <v>Row item</v>
          </cell>
          <cell r="E390">
            <v>0</v>
          </cell>
          <cell r="F390">
            <v>0</v>
          </cell>
          <cell r="G390">
            <v>0</v>
          </cell>
          <cell r="H390">
            <v>0</v>
          </cell>
          <cell r="I390" t="str">
            <v>Used as seed</v>
          </cell>
          <cell r="J390">
            <v>0</v>
          </cell>
          <cell r="K390" t="str">
            <v>Uja ba fini</v>
          </cell>
        </row>
        <row r="391">
          <cell r="A391" t="str">
            <v>ME1.31.c</v>
          </cell>
          <cell r="B391" t="str">
            <v>Row item</v>
          </cell>
          <cell r="C391">
            <v>0</v>
          </cell>
          <cell r="D391" t="str">
            <v>Row item</v>
          </cell>
          <cell r="E391">
            <v>0</v>
          </cell>
          <cell r="F391">
            <v>0</v>
          </cell>
          <cell r="G391">
            <v>0</v>
          </cell>
          <cell r="H391">
            <v>0</v>
          </cell>
          <cell r="I391" t="str">
            <v>Used as fertiliser</v>
          </cell>
          <cell r="J391">
            <v>0</v>
          </cell>
          <cell r="K391" t="str">
            <v>Uja ba adubu / pupuk</v>
          </cell>
        </row>
        <row r="392">
          <cell r="A392" t="str">
            <v>ME1.31.d</v>
          </cell>
          <cell r="B392" t="str">
            <v>Row item</v>
          </cell>
          <cell r="C392">
            <v>0</v>
          </cell>
          <cell r="D392" t="str">
            <v>Row item</v>
          </cell>
          <cell r="E392">
            <v>0</v>
          </cell>
          <cell r="F392">
            <v>0</v>
          </cell>
          <cell r="G392">
            <v>0</v>
          </cell>
          <cell r="H392">
            <v>0</v>
          </cell>
          <cell r="I392" t="str">
            <v>Thrown away</v>
          </cell>
          <cell r="J392">
            <v>0</v>
          </cell>
          <cell r="K392" t="str">
            <v>Soe</v>
          </cell>
        </row>
        <row r="393">
          <cell r="A393" t="str">
            <v>ME1.31.e</v>
          </cell>
          <cell r="B393" t="str">
            <v>Row item</v>
          </cell>
          <cell r="C393">
            <v>0</v>
          </cell>
          <cell r="D393" t="str">
            <v>Row item</v>
          </cell>
          <cell r="E393">
            <v>0</v>
          </cell>
          <cell r="F393">
            <v>0</v>
          </cell>
          <cell r="G393">
            <v>0</v>
          </cell>
          <cell r="H393">
            <v>0</v>
          </cell>
          <cell r="I393" t="str">
            <v>Eaten by pests</v>
          </cell>
          <cell r="J393">
            <v>0</v>
          </cell>
          <cell r="K393" t="str">
            <v>Estraga husi peste / hama</v>
          </cell>
        </row>
        <row r="394">
          <cell r="A394" t="str">
            <v>ME1.31.f</v>
          </cell>
          <cell r="B394" t="str">
            <v>Row item</v>
          </cell>
          <cell r="C394">
            <v>0</v>
          </cell>
          <cell r="D394" t="str">
            <v>Row item</v>
          </cell>
          <cell r="E394">
            <v>0</v>
          </cell>
          <cell r="F394">
            <v>0</v>
          </cell>
          <cell r="G394">
            <v>0</v>
          </cell>
          <cell r="H394">
            <v>0</v>
          </cell>
          <cell r="I394" t="str">
            <v>Stolen</v>
          </cell>
          <cell r="J394">
            <v>0</v>
          </cell>
          <cell r="K394" t="str">
            <v>Lakon</v>
          </cell>
        </row>
        <row r="395">
          <cell r="A395" t="str">
            <v>ME3.04.a</v>
          </cell>
          <cell r="B395" t="str">
            <v>Response</v>
          </cell>
          <cell r="C395">
            <v>0</v>
          </cell>
          <cell r="D395" t="str">
            <v>Category option</v>
          </cell>
          <cell r="E395">
            <v>1</v>
          </cell>
          <cell r="F395">
            <v>0</v>
          </cell>
          <cell r="G395">
            <v>0</v>
          </cell>
          <cell r="H395">
            <v>0</v>
          </cell>
          <cell r="I395" t="str">
            <v>Rain came at the wrong time</v>
          </cell>
          <cell r="J395">
            <v>0</v>
          </cell>
          <cell r="K395" t="str">
            <v>Udan been mak la tuir nia tempu</v>
          </cell>
        </row>
        <row r="396">
          <cell r="A396" t="str">
            <v>ME3.04.b</v>
          </cell>
          <cell r="B396" t="str">
            <v>Response</v>
          </cell>
          <cell r="C396">
            <v>0</v>
          </cell>
          <cell r="D396" t="str">
            <v>Category option</v>
          </cell>
          <cell r="E396">
            <v>2</v>
          </cell>
          <cell r="F396">
            <v>0</v>
          </cell>
          <cell r="G396">
            <v>0</v>
          </cell>
          <cell r="H396">
            <v>0</v>
          </cell>
          <cell r="I396" t="str">
            <v>Source was dry</v>
          </cell>
          <cell r="J396">
            <v>0</v>
          </cell>
          <cell r="K396" t="str">
            <v>Be matan maran</v>
          </cell>
        </row>
        <row r="397">
          <cell r="A397" t="str">
            <v>ME3.04.c</v>
          </cell>
          <cell r="B397" t="str">
            <v>Response</v>
          </cell>
          <cell r="C397">
            <v>0</v>
          </cell>
          <cell r="D397" t="str">
            <v>Category option</v>
          </cell>
          <cell r="E397">
            <v>3</v>
          </cell>
          <cell r="F397">
            <v>0</v>
          </cell>
          <cell r="G397">
            <v>0</v>
          </cell>
          <cell r="H397">
            <v>0</v>
          </cell>
          <cell r="I397" t="str">
            <v>Source was broken down</v>
          </cell>
          <cell r="J397">
            <v>0</v>
          </cell>
          <cell r="K397" t="str">
            <v>Sistema be ou kanu mak at ou tohar tiha / kanu kuak</v>
          </cell>
        </row>
        <row r="398">
          <cell r="A398" t="str">
            <v>ME3.04.d</v>
          </cell>
          <cell r="B398" t="str">
            <v>Response</v>
          </cell>
          <cell r="C398">
            <v>0</v>
          </cell>
          <cell r="D398" t="str">
            <v>Category option</v>
          </cell>
          <cell r="E398">
            <v>4</v>
          </cell>
          <cell r="F398">
            <v>0</v>
          </cell>
          <cell r="G398">
            <v>0</v>
          </cell>
          <cell r="H398">
            <v>0</v>
          </cell>
          <cell r="I398" t="str">
            <v>Dispute over source</v>
          </cell>
          <cell r="J398">
            <v>0</v>
          </cell>
          <cell r="K398" t="str">
            <v>Problema entre ema</v>
          </cell>
        </row>
        <row r="399">
          <cell r="A399" t="str">
            <v>ME3.04.e</v>
          </cell>
          <cell r="B399" t="str">
            <v>Response</v>
          </cell>
          <cell r="C399">
            <v>0</v>
          </cell>
          <cell r="D399" t="str">
            <v>Category option</v>
          </cell>
          <cell r="E399">
            <v>5</v>
          </cell>
          <cell r="F399">
            <v>0</v>
          </cell>
          <cell r="G399">
            <v>0</v>
          </cell>
          <cell r="H399">
            <v>0</v>
          </cell>
          <cell r="I399" t="str">
            <v>No access to source</v>
          </cell>
          <cell r="J399">
            <v>0</v>
          </cell>
          <cell r="K399" t="str">
            <v>Laiha aksesu ba be matan</v>
          </cell>
        </row>
        <row r="400">
          <cell r="A400" t="str">
            <v>ME4.01.a</v>
          </cell>
          <cell r="B400" t="str">
            <v>Row item</v>
          </cell>
          <cell r="C400">
            <v>0</v>
          </cell>
          <cell r="D400" t="str">
            <v>Row item</v>
          </cell>
          <cell r="E400">
            <v>0</v>
          </cell>
          <cell r="F400">
            <v>0</v>
          </cell>
          <cell r="G400">
            <v>0</v>
          </cell>
          <cell r="H400">
            <v>0</v>
          </cell>
          <cell r="I400" t="str">
            <v>Drought or insufficient water?</v>
          </cell>
          <cell r="J400">
            <v>0</v>
          </cell>
          <cell r="K400" t="str">
            <v>Be maran ka be la suficiente?</v>
          </cell>
        </row>
        <row r="401">
          <cell r="A401" t="str">
            <v>ME4.01.b</v>
          </cell>
          <cell r="B401" t="str">
            <v>Row item</v>
          </cell>
          <cell r="C401">
            <v>0</v>
          </cell>
          <cell r="D401" t="str">
            <v>Row item</v>
          </cell>
          <cell r="E401">
            <v>0</v>
          </cell>
          <cell r="F401">
            <v>0</v>
          </cell>
          <cell r="G401">
            <v>0</v>
          </cell>
          <cell r="H401">
            <v>0</v>
          </cell>
          <cell r="I401" t="str">
            <v>Flooding?</v>
          </cell>
          <cell r="J401">
            <v>0</v>
          </cell>
          <cell r="K401" t="str">
            <v>Mota sobu ka inundasaun?</v>
          </cell>
        </row>
        <row r="402">
          <cell r="A402" t="str">
            <v>ME4.01.c</v>
          </cell>
          <cell r="B402" t="str">
            <v>Row item</v>
          </cell>
          <cell r="C402">
            <v>0</v>
          </cell>
          <cell r="D402" t="str">
            <v>Row item</v>
          </cell>
          <cell r="E402">
            <v>0</v>
          </cell>
          <cell r="F402">
            <v>0</v>
          </cell>
          <cell r="G402">
            <v>0</v>
          </cell>
          <cell r="H402">
            <v>0</v>
          </cell>
          <cell r="I402" t="str">
            <v>Fire?</v>
          </cell>
          <cell r="J402">
            <v>0</v>
          </cell>
          <cell r="K402" t="str">
            <v>Ahi mak han?</v>
          </cell>
        </row>
        <row r="403">
          <cell r="A403" t="str">
            <v>ME4.01.d</v>
          </cell>
          <cell r="B403" t="str">
            <v>Row item</v>
          </cell>
          <cell r="C403">
            <v>0</v>
          </cell>
          <cell r="D403" t="str">
            <v>Row item</v>
          </cell>
          <cell r="E403">
            <v>0</v>
          </cell>
          <cell r="F403">
            <v>0</v>
          </cell>
          <cell r="G403">
            <v>0</v>
          </cell>
          <cell r="H403">
            <v>0</v>
          </cell>
          <cell r="I403" t="str">
            <v>Pests?</v>
          </cell>
          <cell r="J403">
            <v>0</v>
          </cell>
          <cell r="K403" t="str">
            <v>Estraga husi pestes ka hama?</v>
          </cell>
        </row>
        <row r="406">
          <cell r="A406" t="str">
            <v>MC12.01.c</v>
          </cell>
          <cell r="B406" t="str">
            <v>Response</v>
          </cell>
          <cell r="C406">
            <v>0</v>
          </cell>
          <cell r="D406" t="str">
            <v>Category option</v>
          </cell>
          <cell r="E406">
            <v>3</v>
          </cell>
          <cell r="F406">
            <v>0</v>
          </cell>
          <cell r="G406">
            <v>0</v>
          </cell>
          <cell r="H406">
            <v>0</v>
          </cell>
          <cell r="I406" t="str">
            <v>Selling chickens or other livestock</v>
          </cell>
          <cell r="J406">
            <v>0</v>
          </cell>
          <cell r="K406" t="str">
            <v>Fa'an manu ka animal hakiak seluk</v>
          </cell>
        </row>
        <row r="407">
          <cell r="A407" t="str">
            <v>MC12.01.d</v>
          </cell>
          <cell r="B407" t="str">
            <v>Response</v>
          </cell>
          <cell r="C407">
            <v>0</v>
          </cell>
          <cell r="D407" t="str">
            <v>Category option</v>
          </cell>
          <cell r="E407">
            <v>4</v>
          </cell>
          <cell r="F407">
            <v>0</v>
          </cell>
          <cell r="G407">
            <v>0</v>
          </cell>
          <cell r="H407">
            <v>0</v>
          </cell>
          <cell r="I407" t="str">
            <v>Selling fish</v>
          </cell>
          <cell r="J407">
            <v>0</v>
          </cell>
          <cell r="K407" t="str">
            <v>Fa'an ikan</v>
          </cell>
        </row>
        <row r="408">
          <cell r="A408" t="str">
            <v>MC12.01.f</v>
          </cell>
          <cell r="B408" t="str">
            <v>Response</v>
          </cell>
          <cell r="C408">
            <v>0</v>
          </cell>
          <cell r="D408" t="str">
            <v>Category option</v>
          </cell>
          <cell r="E408">
            <v>6</v>
          </cell>
          <cell r="F408">
            <v>0</v>
          </cell>
          <cell r="G408">
            <v>0</v>
          </cell>
          <cell r="H408">
            <v>0</v>
          </cell>
          <cell r="I408" t="str">
            <v>Selling things on the street, in the market or in a kiosk (including crops bought and re-sold)</v>
          </cell>
          <cell r="J408">
            <v>0</v>
          </cell>
          <cell r="K408" t="str">
            <v>Fila liman, por ezemplu fa'an sasan iha dalan ibun, iha merkadu, ka loke kios (inklui modo nebe sosa no fa'an hikas)</v>
          </cell>
        </row>
        <row r="409">
          <cell r="A409" t="str">
            <v>MC12.01.g</v>
          </cell>
          <cell r="B409" t="str">
            <v>Response</v>
          </cell>
          <cell r="C409">
            <v>0</v>
          </cell>
          <cell r="D409" t="str">
            <v>Category option</v>
          </cell>
          <cell r="E409">
            <v>7</v>
          </cell>
          <cell r="F409">
            <v>0</v>
          </cell>
          <cell r="G409">
            <v>0</v>
          </cell>
          <cell r="H409">
            <v>0</v>
          </cell>
          <cell r="I409" t="str">
            <v>Household member driving a taxi, mikrolet or truck</v>
          </cell>
          <cell r="J409">
            <v>0</v>
          </cell>
          <cell r="K409" t="str">
            <v>Membru uma kain lori taxi, mikrolet ka truk</v>
          </cell>
        </row>
        <row r="410">
          <cell r="A410" t="str">
            <v>MC12.01.i</v>
          </cell>
          <cell r="B410" t="str">
            <v>Response</v>
          </cell>
          <cell r="C410">
            <v>0</v>
          </cell>
          <cell r="D410" t="str">
            <v>Category option</v>
          </cell>
          <cell r="E410">
            <v>9</v>
          </cell>
          <cell r="F410">
            <v>0</v>
          </cell>
          <cell r="G410">
            <v>0</v>
          </cell>
          <cell r="H410">
            <v>0</v>
          </cell>
          <cell r="I410" t="str">
            <v>Salary or payment for working for an employer</v>
          </cell>
          <cell r="J410">
            <v>0</v>
          </cell>
          <cell r="K410" t="str">
            <v>Salariu ka kolen husi servisu ba patraun (serbisu ba ema ruma)</v>
          </cell>
        </row>
        <row r="411">
          <cell r="A411" t="str">
            <v>MC12.01.j</v>
          </cell>
          <cell r="B411" t="str">
            <v>Response</v>
          </cell>
          <cell r="C411">
            <v>0</v>
          </cell>
          <cell r="D411" t="str">
            <v>Category option</v>
          </cell>
          <cell r="E411">
            <v>10</v>
          </cell>
          <cell r="F411">
            <v>0</v>
          </cell>
          <cell r="G411">
            <v>0</v>
          </cell>
          <cell r="H411">
            <v>0</v>
          </cell>
          <cell r="I411" t="str">
            <v>Government transfers or subsidies e.g. pension/war veteran payments</v>
          </cell>
          <cell r="J411">
            <v>0</v>
          </cell>
          <cell r="K411" t="str">
            <v>Transfere goevrnu ka subsidi. Ezemplu pensaun/ pensaun veteranu funu</v>
          </cell>
        </row>
        <row r="412">
          <cell r="A412" t="str">
            <v>MC12.01.k</v>
          </cell>
          <cell r="B412" t="str">
            <v>Response</v>
          </cell>
          <cell r="C412">
            <v>0</v>
          </cell>
          <cell r="D412" t="str">
            <v>Category option</v>
          </cell>
          <cell r="E412">
            <v>11</v>
          </cell>
          <cell r="F412">
            <v>0</v>
          </cell>
          <cell r="G412">
            <v>0</v>
          </cell>
          <cell r="H412">
            <v>0</v>
          </cell>
          <cell r="I412" t="str">
            <v>Money received from people living outside this household, including money for bride price and traditional practices (gifts, remittances)</v>
          </cell>
          <cell r="J412">
            <v>0</v>
          </cell>
          <cell r="K412" t="str">
            <v>Presente osan husi ema nebee hela liur ba uma kain ne'e, inklui osan ba barlake ka pratika tradisional</v>
          </cell>
        </row>
        <row r="413">
          <cell r="A413" t="str">
            <v>MC12.01.h</v>
          </cell>
          <cell r="B413" t="str">
            <v>Response</v>
          </cell>
          <cell r="C413">
            <v>0</v>
          </cell>
          <cell r="D413" t="str">
            <v>Category option</v>
          </cell>
          <cell r="E413">
            <v>8</v>
          </cell>
          <cell r="F413">
            <v>0</v>
          </cell>
          <cell r="G413">
            <v>0</v>
          </cell>
          <cell r="H413">
            <v>0</v>
          </cell>
          <cell r="I413" t="str">
            <v>Earning money for project work (day-labourer)</v>
          </cell>
          <cell r="J413">
            <v>0</v>
          </cell>
          <cell r="K413" t="str">
            <v>Hetan osan husi servisu proyek</v>
          </cell>
        </row>
        <row r="414">
          <cell r="A414" t="str">
            <v>MC12.01.l</v>
          </cell>
          <cell r="B414" t="str">
            <v>Response</v>
          </cell>
          <cell r="C414">
            <v>0</v>
          </cell>
          <cell r="D414" t="str">
            <v>Category option</v>
          </cell>
          <cell r="E414">
            <v>12</v>
          </cell>
          <cell r="F414">
            <v>0</v>
          </cell>
          <cell r="G414">
            <v>0</v>
          </cell>
          <cell r="H414">
            <v>0</v>
          </cell>
          <cell r="I414" t="str">
            <v>Earning money by working for self or household in another way</v>
          </cell>
          <cell r="J414">
            <v>0</v>
          </cell>
          <cell r="K414" t="str">
            <v>Hetan osan husi servisu seluk ba an rasik ka uma kain rasik</v>
          </cell>
        </row>
        <row r="416">
          <cell r="A416">
            <v>0</v>
          </cell>
          <cell r="B416">
            <v>0</v>
          </cell>
          <cell r="C416">
            <v>0</v>
          </cell>
          <cell r="D416">
            <v>0</v>
          </cell>
          <cell r="E416">
            <v>0</v>
          </cell>
          <cell r="F416">
            <v>0</v>
          </cell>
          <cell r="G416">
            <v>0</v>
          </cell>
          <cell r="H416">
            <v>0</v>
          </cell>
          <cell r="I416">
            <v>0</v>
          </cell>
          <cell r="J416">
            <v>0</v>
          </cell>
          <cell r="K416">
            <v>0</v>
          </cell>
        </row>
        <row r="417">
          <cell r="A417">
            <v>0</v>
          </cell>
          <cell r="B417">
            <v>0</v>
          </cell>
          <cell r="C417">
            <v>0</v>
          </cell>
          <cell r="D417">
            <v>0</v>
          </cell>
          <cell r="E417">
            <v>0</v>
          </cell>
          <cell r="F417">
            <v>0</v>
          </cell>
          <cell r="G417">
            <v>0</v>
          </cell>
          <cell r="H417">
            <v>0</v>
          </cell>
          <cell r="I417">
            <v>0</v>
          </cell>
          <cell r="J417">
            <v>0</v>
          </cell>
          <cell r="K417">
            <v>0</v>
          </cell>
        </row>
      </sheetData>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Roster (1)"/>
      <sheetName val="HHRoster (2)"/>
      <sheetName val="Outline - Male"/>
      <sheetName val="Outline (2)"/>
      <sheetName val="A"/>
      <sheetName val="B"/>
      <sheetName val="C"/>
      <sheetName val="D"/>
      <sheetName val="E"/>
      <sheetName val="F"/>
      <sheetName val="G"/>
      <sheetName val="H"/>
      <sheetName val="I"/>
      <sheetName val="J"/>
      <sheetName val="Male"/>
      <sheetName val="PART C Female"/>
      <sheetName val="PauseEnd"/>
      <sheetName val="Codes"/>
      <sheetName val="Recurring Qns"/>
      <sheetName val="Preference for print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1">
          <cell r="A1" t="str">
            <v>Response ID</v>
          </cell>
          <cell r="B1" t="str">
            <v>Question or Response</v>
          </cell>
          <cell r="D1" t="str">
            <v>Response Display Format</v>
          </cell>
          <cell r="E1" t="str">
            <v>Code</v>
          </cell>
          <cell r="I1" t="str">
            <v>English</v>
          </cell>
          <cell r="K1" t="str">
            <v>Tetun</v>
          </cell>
        </row>
        <row r="2">
          <cell r="A2" t="str">
            <v>H1.01.a</v>
          </cell>
          <cell r="B2" t="str">
            <v>Response</v>
          </cell>
          <cell r="D2" t="str">
            <v>Category option</v>
          </cell>
          <cell r="E2">
            <v>0</v>
          </cell>
          <cell r="I2" t="str">
            <v>No</v>
          </cell>
          <cell r="K2" t="str">
            <v>Lae</v>
          </cell>
        </row>
        <row r="3">
          <cell r="A3" t="str">
            <v>H1.01.b</v>
          </cell>
          <cell r="B3" t="str">
            <v>Response</v>
          </cell>
          <cell r="D3" t="str">
            <v>Category option</v>
          </cell>
          <cell r="E3">
            <v>1</v>
          </cell>
          <cell r="I3" t="str">
            <v>Yes</v>
          </cell>
          <cell r="K3" t="str">
            <v>Sim</v>
          </cell>
        </row>
        <row r="4">
          <cell r="A4" t="str">
            <v>H1.01.c</v>
          </cell>
          <cell r="B4" t="str">
            <v>Response</v>
          </cell>
          <cell r="D4" t="str">
            <v>Category option</v>
          </cell>
          <cell r="E4">
            <v>97</v>
          </cell>
          <cell r="I4" t="str">
            <v>Other (specify)</v>
          </cell>
          <cell r="K4" t="str">
            <v>Seluk (spesifika)</v>
          </cell>
        </row>
        <row r="5">
          <cell r="A5" t="str">
            <v>H1.01.d</v>
          </cell>
          <cell r="B5" t="str">
            <v>Response</v>
          </cell>
          <cell r="D5" t="str">
            <v>Category option</v>
          </cell>
          <cell r="E5">
            <v>98</v>
          </cell>
          <cell r="I5" t="str">
            <v>Don't know</v>
          </cell>
          <cell r="K5" t="str">
            <v>La hatene</v>
          </cell>
        </row>
        <row r="6">
          <cell r="A6" t="str">
            <v>H1.01.e</v>
          </cell>
          <cell r="B6" t="str">
            <v>Response</v>
          </cell>
          <cell r="D6" t="str">
            <v>Category option</v>
          </cell>
          <cell r="E6">
            <v>99</v>
          </cell>
          <cell r="I6" t="str">
            <v>Refused to answer</v>
          </cell>
          <cell r="K6" t="str">
            <v>Lakohi fo resposta</v>
          </cell>
        </row>
        <row r="7">
          <cell r="A7" t="str">
            <v>H1.02.a</v>
          </cell>
          <cell r="B7" t="str">
            <v>Response</v>
          </cell>
          <cell r="D7" t="str">
            <v>Category option</v>
          </cell>
          <cell r="E7">
            <v>1</v>
          </cell>
          <cell r="I7" t="str">
            <v>None completed</v>
          </cell>
          <cell r="K7" t="str">
            <v>La Kompletu</v>
          </cell>
        </row>
        <row r="8">
          <cell r="A8" t="str">
            <v>H1.02.b</v>
          </cell>
          <cell r="B8" t="str">
            <v>Response</v>
          </cell>
          <cell r="D8" t="str">
            <v>Category option</v>
          </cell>
          <cell r="E8">
            <v>2</v>
          </cell>
          <cell r="I8" t="str">
            <v>Pre-School</v>
          </cell>
          <cell r="K8" t="str">
            <v>Pre-Eskolar</v>
          </cell>
        </row>
        <row r="9">
          <cell r="A9" t="str">
            <v>H1.02.c</v>
          </cell>
          <cell r="B9" t="str">
            <v>Response</v>
          </cell>
          <cell r="D9" t="str">
            <v>Category option</v>
          </cell>
          <cell r="E9">
            <v>3</v>
          </cell>
          <cell r="I9" t="str">
            <v>Primary School</v>
          </cell>
          <cell r="K9" t="str">
            <v>Eskola Primária</v>
          </cell>
        </row>
        <row r="10">
          <cell r="A10" t="str">
            <v>H1.02.d</v>
          </cell>
          <cell r="B10" t="str">
            <v>Response</v>
          </cell>
          <cell r="D10" t="str">
            <v>Category option</v>
          </cell>
          <cell r="E10">
            <v>4</v>
          </cell>
          <cell r="I10" t="str">
            <v>Junior High School</v>
          </cell>
          <cell r="K10" t="str">
            <v>Eskola Pre-Sekundária</v>
          </cell>
        </row>
        <row r="11">
          <cell r="A11" t="str">
            <v>H1.02.e</v>
          </cell>
          <cell r="B11" t="str">
            <v>Response</v>
          </cell>
          <cell r="D11" t="str">
            <v>Category option</v>
          </cell>
          <cell r="E11">
            <v>5</v>
          </cell>
          <cell r="I11" t="str">
            <v>Senior High School</v>
          </cell>
          <cell r="K11" t="str">
            <v>Eskola Sekundario</v>
          </cell>
        </row>
        <row r="12">
          <cell r="A12" t="str">
            <v>H1.02.f</v>
          </cell>
          <cell r="B12" t="str">
            <v>Response</v>
          </cell>
          <cell r="D12" t="str">
            <v>Category option</v>
          </cell>
          <cell r="E12">
            <v>6</v>
          </cell>
          <cell r="I12" t="str">
            <v>University</v>
          </cell>
          <cell r="K12" t="str">
            <v>Universidade</v>
          </cell>
        </row>
        <row r="13">
          <cell r="A13" t="str">
            <v>H1.02.g</v>
          </cell>
          <cell r="B13" t="str">
            <v>Response</v>
          </cell>
          <cell r="D13" t="str">
            <v>Category option</v>
          </cell>
          <cell r="E13">
            <v>7</v>
          </cell>
          <cell r="I13" t="str">
            <v>Some classes</v>
          </cell>
          <cell r="K13" t="str">
            <v>Klasse balun</v>
          </cell>
        </row>
        <row r="14">
          <cell r="A14" t="str">
            <v>H1.02.h</v>
          </cell>
          <cell r="B14" t="str">
            <v>Response</v>
          </cell>
          <cell r="D14" t="str">
            <v>Category option</v>
          </cell>
          <cell r="E14">
            <v>8</v>
          </cell>
          <cell r="I14" t="str">
            <v>All classes</v>
          </cell>
          <cell r="K14" t="str">
            <v>Klasse hotu</v>
          </cell>
        </row>
        <row r="15">
          <cell r="A15" t="str">
            <v>H1.06a</v>
          </cell>
          <cell r="B15" t="str">
            <v>Response</v>
          </cell>
          <cell r="D15" t="str">
            <v>Category option</v>
          </cell>
          <cell r="E15">
            <v>0</v>
          </cell>
          <cell r="I15" t="str">
            <v>No</v>
          </cell>
          <cell r="K15" t="str">
            <v>Lae</v>
          </cell>
        </row>
        <row r="16">
          <cell r="A16" t="str">
            <v>H1.06b</v>
          </cell>
          <cell r="B16" t="str">
            <v>Response</v>
          </cell>
          <cell r="D16" t="str">
            <v>Category option</v>
          </cell>
          <cell r="E16">
            <v>1</v>
          </cell>
          <cell r="I16" t="str">
            <v>Yes - Academy</v>
          </cell>
          <cell r="K16" t="str">
            <v>Sim - Akademia</v>
          </cell>
        </row>
        <row r="17">
          <cell r="A17" t="str">
            <v>H1.06c</v>
          </cell>
          <cell r="B17" t="str">
            <v>Response</v>
          </cell>
          <cell r="D17" t="str">
            <v>Category option</v>
          </cell>
          <cell r="E17">
            <v>2</v>
          </cell>
          <cell r="I17" t="str">
            <v>Yes - Institute</v>
          </cell>
          <cell r="K17" t="str">
            <v>Sim - Institutu</v>
          </cell>
        </row>
        <row r="18">
          <cell r="A18" t="str">
            <v>H1.06d</v>
          </cell>
          <cell r="B18" t="str">
            <v>Response</v>
          </cell>
          <cell r="D18" t="str">
            <v>Category option</v>
          </cell>
          <cell r="E18">
            <v>3</v>
          </cell>
          <cell r="I18" t="str">
            <v xml:space="preserve">Yes - University </v>
          </cell>
          <cell r="K18" t="str">
            <v>Sim - Universidade</v>
          </cell>
        </row>
        <row r="19">
          <cell r="A19" t="str">
            <v>H1.06e</v>
          </cell>
          <cell r="B19" t="str">
            <v>Response</v>
          </cell>
          <cell r="D19" t="str">
            <v>Category option</v>
          </cell>
          <cell r="E19">
            <v>4</v>
          </cell>
          <cell r="I19" t="str">
            <v>Yes - Other</v>
          </cell>
          <cell r="K19" t="str">
            <v>Sim - Seluk</v>
          </cell>
        </row>
        <row r="20">
          <cell r="A20" t="str">
            <v>M8.02a</v>
          </cell>
          <cell r="B20" t="str">
            <v>Response</v>
          </cell>
          <cell r="D20" t="str">
            <v>Category option</v>
          </cell>
          <cell r="E20">
            <v>1</v>
          </cell>
          <cell r="I20" t="str">
            <v>Uma Maromak / God house</v>
          </cell>
          <cell r="K20" t="str">
            <v>Uma Maromak / God house</v>
          </cell>
        </row>
        <row r="21">
          <cell r="A21" t="str">
            <v>M8.02b</v>
          </cell>
          <cell r="B21" t="str">
            <v>Response</v>
          </cell>
          <cell r="D21" t="str">
            <v>Category option</v>
          </cell>
          <cell r="E21">
            <v>2</v>
          </cell>
          <cell r="I21" t="str">
            <v>Uma Liurai / political house</v>
          </cell>
          <cell r="K21" t="str">
            <v>Uma Liurai / political house</v>
          </cell>
        </row>
        <row r="22">
          <cell r="A22" t="str">
            <v>M8.02c</v>
          </cell>
          <cell r="B22" t="str">
            <v>Response</v>
          </cell>
          <cell r="D22" t="str">
            <v>Category option</v>
          </cell>
          <cell r="E22">
            <v>3</v>
          </cell>
          <cell r="I22" t="str">
            <v>Gate keeper</v>
          </cell>
          <cell r="K22" t="str">
            <v>Hein odamatan</v>
          </cell>
        </row>
        <row r="23">
          <cell r="A23" t="str">
            <v>M8.02d</v>
          </cell>
          <cell r="B23" t="str">
            <v>Response</v>
          </cell>
          <cell r="D23" t="str">
            <v>Category option</v>
          </cell>
          <cell r="E23">
            <v>4</v>
          </cell>
          <cell r="I23" t="str">
            <v>Newcomer</v>
          </cell>
          <cell r="K23" t="str">
            <v>Ema foun</v>
          </cell>
        </row>
        <row r="24">
          <cell r="A24" t="str">
            <v>M8.02e</v>
          </cell>
          <cell r="B24" t="str">
            <v>Response</v>
          </cell>
          <cell r="D24" t="str">
            <v>Category option</v>
          </cell>
          <cell r="E24">
            <v>5</v>
          </cell>
          <cell r="I24" t="str">
            <v>Other position</v>
          </cell>
          <cell r="K24" t="str">
            <v>Pojisaun seluk</v>
          </cell>
        </row>
        <row r="25">
          <cell r="A25" t="str">
            <v>M3.02.a</v>
          </cell>
          <cell r="B25" t="str">
            <v>Response</v>
          </cell>
          <cell r="D25" t="str">
            <v>Category option</v>
          </cell>
          <cell r="E25">
            <v>1</v>
          </cell>
          <cell r="I25" t="str">
            <v>Yes - part owned</v>
          </cell>
          <cell r="K25" t="str">
            <v>Sim - balun</v>
          </cell>
        </row>
        <row r="26">
          <cell r="A26" t="str">
            <v>M3.02.b</v>
          </cell>
          <cell r="B26" t="str">
            <v>Response</v>
          </cell>
          <cell r="D26" t="str">
            <v>Category option</v>
          </cell>
          <cell r="E26">
            <v>2</v>
          </cell>
          <cell r="I26" t="str">
            <v>Yes - fully owned</v>
          </cell>
          <cell r="K26" t="str">
            <v>Sim - tomak</v>
          </cell>
        </row>
        <row r="27">
          <cell r="A27" t="str">
            <v>M3.03.a</v>
          </cell>
          <cell r="B27" t="str">
            <v>Response</v>
          </cell>
          <cell r="D27" t="str">
            <v>Category option</v>
          </cell>
          <cell r="E27">
            <v>1</v>
          </cell>
          <cell r="I27" t="str">
            <v>Uncompacted earth</v>
          </cell>
          <cell r="K27" t="str">
            <v>Rai nebee la hanehan metin</v>
          </cell>
        </row>
        <row r="28">
          <cell r="A28" t="str">
            <v>M3.03.b</v>
          </cell>
          <cell r="B28" t="str">
            <v>Response</v>
          </cell>
          <cell r="D28" t="str">
            <v>Category option</v>
          </cell>
          <cell r="E28">
            <v>2</v>
          </cell>
          <cell r="I28" t="str">
            <v>Sand</v>
          </cell>
          <cell r="K28" t="str">
            <v>Rai henek</v>
          </cell>
        </row>
        <row r="29">
          <cell r="A29" t="str">
            <v>M3.03.c</v>
          </cell>
          <cell r="B29" t="str">
            <v>Response</v>
          </cell>
          <cell r="D29" t="str">
            <v>Category option</v>
          </cell>
          <cell r="E29">
            <v>3</v>
          </cell>
          <cell r="I29" t="str">
            <v>Compacted dung/mud/clay</v>
          </cell>
          <cell r="K29" t="str">
            <v>Estrume / tahu / tahu belit nebee hanehan metin</v>
          </cell>
        </row>
        <row r="30">
          <cell r="A30" t="str">
            <v>M3.03.d</v>
          </cell>
          <cell r="B30" t="str">
            <v>Response</v>
          </cell>
          <cell r="D30" t="str">
            <v>Category option</v>
          </cell>
          <cell r="E30">
            <v>4</v>
          </cell>
          <cell r="I30" t="str">
            <v>Bamboo</v>
          </cell>
          <cell r="K30" t="str">
            <v>Bambu</v>
          </cell>
        </row>
        <row r="31">
          <cell r="A31" t="str">
            <v>M3.03.e</v>
          </cell>
          <cell r="B31" t="str">
            <v>Response</v>
          </cell>
          <cell r="D31" t="str">
            <v>Category option</v>
          </cell>
          <cell r="E31">
            <v>5</v>
          </cell>
          <cell r="I31" t="str">
            <v>Palm</v>
          </cell>
          <cell r="K31" t="str">
            <v>Tali</v>
          </cell>
        </row>
        <row r="32">
          <cell r="A32" t="str">
            <v>M3.03.f</v>
          </cell>
          <cell r="B32" t="str">
            <v>Response</v>
          </cell>
          <cell r="D32" t="str">
            <v>Category option</v>
          </cell>
          <cell r="E32">
            <v>6</v>
          </cell>
          <cell r="I32" t="str">
            <v>Plastic Sheeting</v>
          </cell>
          <cell r="K32" t="str">
            <v>Taka ho plastik</v>
          </cell>
        </row>
        <row r="33">
          <cell r="A33" t="str">
            <v>M3.03.g</v>
          </cell>
          <cell r="B33" t="str">
            <v>Response</v>
          </cell>
          <cell r="D33" t="str">
            <v>Category option</v>
          </cell>
          <cell r="E33">
            <v>7</v>
          </cell>
          <cell r="I33" t="str">
            <v>Matting</v>
          </cell>
          <cell r="K33" t="str">
            <v>Biti</v>
          </cell>
        </row>
        <row r="34">
          <cell r="A34" t="str">
            <v>M3.03.h</v>
          </cell>
          <cell r="B34" t="str">
            <v>Response</v>
          </cell>
          <cell r="D34" t="str">
            <v>Category option</v>
          </cell>
          <cell r="E34">
            <v>8</v>
          </cell>
          <cell r="I34" t="str">
            <v>Wood</v>
          </cell>
          <cell r="K34" t="str">
            <v>Ai</v>
          </cell>
        </row>
        <row r="35">
          <cell r="A35" t="str">
            <v>M3.03.i</v>
          </cell>
          <cell r="B35" t="str">
            <v>Response</v>
          </cell>
          <cell r="D35" t="str">
            <v>Category option</v>
          </cell>
          <cell r="E35">
            <v>9</v>
          </cell>
          <cell r="I35" t="str">
            <v>Vinyl</v>
          </cell>
          <cell r="K35" t="str">
            <v>Sintetiku</v>
          </cell>
        </row>
        <row r="36">
          <cell r="A36" t="str">
            <v>M3.03.j</v>
          </cell>
          <cell r="B36" t="str">
            <v>Response</v>
          </cell>
          <cell r="D36" t="str">
            <v>Category option</v>
          </cell>
          <cell r="E36">
            <v>10</v>
          </cell>
          <cell r="I36" t="str">
            <v>Asphalt/Cement</v>
          </cell>
          <cell r="K36" t="str">
            <v>Alkatraun/Simente</v>
          </cell>
        </row>
        <row r="37">
          <cell r="A37" t="str">
            <v>M3.03.k</v>
          </cell>
          <cell r="B37" t="str">
            <v>Response</v>
          </cell>
          <cell r="D37" t="str">
            <v>Category option</v>
          </cell>
          <cell r="E37">
            <v>11</v>
          </cell>
          <cell r="I37" t="str">
            <v>Rock/Stones</v>
          </cell>
          <cell r="K37" t="str">
            <v>Fatuk bot/britas</v>
          </cell>
        </row>
        <row r="38">
          <cell r="A38" t="str">
            <v>M3.03.l</v>
          </cell>
          <cell r="B38" t="str">
            <v>Response</v>
          </cell>
          <cell r="D38" t="str">
            <v>Category option</v>
          </cell>
          <cell r="E38">
            <v>12</v>
          </cell>
          <cell r="I38" t="str">
            <v>Tiles</v>
          </cell>
          <cell r="K38" t="str">
            <v>Telha</v>
          </cell>
        </row>
        <row r="39">
          <cell r="A39" t="str">
            <v>M3.03.m</v>
          </cell>
          <cell r="B39" t="str">
            <v>Response</v>
          </cell>
          <cell r="D39" t="str">
            <v>Category option</v>
          </cell>
          <cell r="E39">
            <v>13</v>
          </cell>
          <cell r="I39" t="str">
            <v>Carpet</v>
          </cell>
          <cell r="K39" t="str">
            <v>Karpet</v>
          </cell>
        </row>
        <row r="40">
          <cell r="A40" t="str">
            <v>H2.11.a</v>
          </cell>
          <cell r="B40" t="str">
            <v>Response</v>
          </cell>
          <cell r="D40" t="str">
            <v>Category option</v>
          </cell>
          <cell r="E40">
            <v>0</v>
          </cell>
          <cell r="I40" t="str">
            <v>Female</v>
          </cell>
          <cell r="K40" t="str">
            <v>Feto</v>
          </cell>
        </row>
        <row r="41">
          <cell r="A41" t="str">
            <v>H2.11.b</v>
          </cell>
          <cell r="B41" t="str">
            <v>Response</v>
          </cell>
          <cell r="D41" t="str">
            <v>Category option</v>
          </cell>
          <cell r="E41">
            <v>1</v>
          </cell>
          <cell r="I41" t="str">
            <v>Male</v>
          </cell>
          <cell r="K41" t="str">
            <v>Mane</v>
          </cell>
        </row>
        <row r="42">
          <cell r="A42" t="str">
            <v>H2.12.a</v>
          </cell>
          <cell r="B42" t="str">
            <v>Response</v>
          </cell>
          <cell r="D42" t="str">
            <v>Category option</v>
          </cell>
          <cell r="E42">
            <v>0</v>
          </cell>
          <cell r="I42" t="str">
            <v>Head</v>
          </cell>
          <cell r="K42" t="str">
            <v>Xefi uma-kain</v>
          </cell>
        </row>
        <row r="43">
          <cell r="A43" t="str">
            <v>H2.12.b</v>
          </cell>
          <cell r="B43" t="str">
            <v>Response</v>
          </cell>
          <cell r="D43" t="str">
            <v>Category option</v>
          </cell>
          <cell r="E43">
            <v>1</v>
          </cell>
          <cell r="I43" t="str">
            <v>Wife of Head</v>
          </cell>
          <cell r="K43" t="str">
            <v>Fen / Kaben husi xefi uma-kain</v>
          </cell>
        </row>
        <row r="44">
          <cell r="A44" t="str">
            <v>H2.12.c</v>
          </cell>
          <cell r="B44" t="str">
            <v>Response</v>
          </cell>
          <cell r="D44" t="str">
            <v>Category option</v>
          </cell>
          <cell r="E44">
            <v>2</v>
          </cell>
          <cell r="I44" t="str">
            <v>Husband of Head</v>
          </cell>
          <cell r="K44" t="str">
            <v>Laen / kaben xefi uma-kain</v>
          </cell>
        </row>
        <row r="45">
          <cell r="A45" t="str">
            <v>H2.12.d</v>
          </cell>
          <cell r="B45" t="str">
            <v>Response</v>
          </cell>
          <cell r="D45" t="str">
            <v>Category option</v>
          </cell>
          <cell r="E45">
            <v>3</v>
          </cell>
          <cell r="I45" t="str">
            <v xml:space="preserve">Son </v>
          </cell>
          <cell r="K45" t="str">
            <v>Oan mane</v>
          </cell>
        </row>
        <row r="46">
          <cell r="A46" t="str">
            <v>H2.12.e</v>
          </cell>
          <cell r="B46" t="str">
            <v>Response</v>
          </cell>
          <cell r="D46" t="str">
            <v>Category option</v>
          </cell>
          <cell r="E46">
            <v>4</v>
          </cell>
          <cell r="I46" t="str">
            <v>Daughter</v>
          </cell>
          <cell r="K46" t="str">
            <v>Oan feto</v>
          </cell>
        </row>
        <row r="47">
          <cell r="A47" t="str">
            <v>H2.12.f</v>
          </cell>
          <cell r="B47" t="str">
            <v>Response</v>
          </cell>
          <cell r="D47" t="str">
            <v>Category option</v>
          </cell>
          <cell r="E47">
            <v>5</v>
          </cell>
          <cell r="I47" t="str">
            <v>Adopted / Step-Child</v>
          </cell>
          <cell r="K47" t="str">
            <v>Oan hakiak</v>
          </cell>
        </row>
        <row r="48">
          <cell r="A48" t="str">
            <v>H2.12.g</v>
          </cell>
          <cell r="B48" t="str">
            <v>Response</v>
          </cell>
          <cell r="D48" t="str">
            <v>Category option</v>
          </cell>
          <cell r="E48">
            <v>6</v>
          </cell>
          <cell r="I48" t="str">
            <v>Granddaughter</v>
          </cell>
          <cell r="K48" t="str">
            <v>Be-oan feto</v>
          </cell>
        </row>
        <row r="49">
          <cell r="A49" t="str">
            <v>H2.12.h</v>
          </cell>
          <cell r="B49" t="str">
            <v>Response</v>
          </cell>
          <cell r="D49" t="str">
            <v>Category option</v>
          </cell>
          <cell r="E49">
            <v>7</v>
          </cell>
          <cell r="I49" t="str">
            <v>Grandson</v>
          </cell>
          <cell r="K49" t="str">
            <v>Be-oan mane</v>
          </cell>
        </row>
        <row r="50">
          <cell r="A50" t="str">
            <v>H2.12.i</v>
          </cell>
          <cell r="B50" t="str">
            <v>Response</v>
          </cell>
          <cell r="D50" t="str">
            <v>Category option</v>
          </cell>
          <cell r="E50">
            <v>8</v>
          </cell>
          <cell r="I50" t="str">
            <v>Niece</v>
          </cell>
          <cell r="K50" t="str">
            <v>Subrinha</v>
          </cell>
        </row>
        <row r="51">
          <cell r="A51" t="str">
            <v>H2.12.j</v>
          </cell>
          <cell r="B51" t="str">
            <v>Response</v>
          </cell>
          <cell r="D51" t="str">
            <v>Category option</v>
          </cell>
          <cell r="E51">
            <v>9</v>
          </cell>
          <cell r="I51" t="str">
            <v>Nephew</v>
          </cell>
          <cell r="K51" t="str">
            <v>Subrinho</v>
          </cell>
        </row>
        <row r="52">
          <cell r="A52" t="str">
            <v>H2.12.k</v>
          </cell>
          <cell r="B52" t="str">
            <v>Response</v>
          </cell>
          <cell r="D52" t="str">
            <v>Category option</v>
          </cell>
          <cell r="E52">
            <v>10</v>
          </cell>
          <cell r="I52" t="str">
            <v>Father</v>
          </cell>
          <cell r="K52" t="str">
            <v>Aman</v>
          </cell>
        </row>
        <row r="53">
          <cell r="A53" t="str">
            <v>H2.12.l</v>
          </cell>
          <cell r="B53" t="str">
            <v>Response</v>
          </cell>
          <cell r="D53" t="str">
            <v>Category option</v>
          </cell>
          <cell r="E53">
            <v>11</v>
          </cell>
          <cell r="I53" t="str">
            <v>Mother</v>
          </cell>
          <cell r="K53" t="str">
            <v>Inan</v>
          </cell>
        </row>
        <row r="54">
          <cell r="A54" t="str">
            <v>H2.12.m</v>
          </cell>
          <cell r="B54" t="str">
            <v>Response</v>
          </cell>
          <cell r="D54" t="str">
            <v>Category option</v>
          </cell>
          <cell r="E54">
            <v>12</v>
          </cell>
          <cell r="I54" t="str">
            <v>Sister</v>
          </cell>
          <cell r="K54" t="str">
            <v>Feton</v>
          </cell>
        </row>
        <row r="55">
          <cell r="A55" t="str">
            <v>H2.12.n</v>
          </cell>
          <cell r="B55" t="str">
            <v>Response</v>
          </cell>
          <cell r="D55" t="str">
            <v>Category option</v>
          </cell>
          <cell r="E55">
            <v>13</v>
          </cell>
          <cell r="I55" t="str">
            <v>Brother</v>
          </cell>
          <cell r="K55" t="str">
            <v>Nan</v>
          </cell>
        </row>
        <row r="56">
          <cell r="A56" t="str">
            <v>H2.12.o</v>
          </cell>
          <cell r="B56" t="str">
            <v>Response</v>
          </cell>
          <cell r="D56" t="str">
            <v>Category option</v>
          </cell>
          <cell r="E56">
            <v>14</v>
          </cell>
          <cell r="I56" t="str">
            <v>Son-in-Law</v>
          </cell>
          <cell r="K56" t="str">
            <v>Mane foun</v>
          </cell>
        </row>
        <row r="57">
          <cell r="A57" t="str">
            <v>H2.12.p</v>
          </cell>
          <cell r="B57" t="str">
            <v>Response</v>
          </cell>
          <cell r="D57" t="str">
            <v>Category option</v>
          </cell>
          <cell r="E57">
            <v>15</v>
          </cell>
          <cell r="I57" t="str">
            <v>Daughter-in-Law</v>
          </cell>
          <cell r="K57" t="str">
            <v>Feto foun</v>
          </cell>
        </row>
        <row r="58">
          <cell r="A58" t="str">
            <v>H2.12.q</v>
          </cell>
          <cell r="B58" t="str">
            <v>Response</v>
          </cell>
          <cell r="D58" t="str">
            <v>Category option</v>
          </cell>
          <cell r="E58">
            <v>16</v>
          </cell>
          <cell r="I58" t="str">
            <v>Grandfather</v>
          </cell>
          <cell r="K58" t="str">
            <v>Avo mane</v>
          </cell>
        </row>
        <row r="59">
          <cell r="A59" t="str">
            <v>H2.12.r</v>
          </cell>
          <cell r="B59" t="str">
            <v>Response</v>
          </cell>
          <cell r="D59" t="str">
            <v>Category option</v>
          </cell>
          <cell r="E59">
            <v>17</v>
          </cell>
          <cell r="I59" t="str">
            <v>Grandmother</v>
          </cell>
          <cell r="K59" t="str">
            <v>Avo feto</v>
          </cell>
        </row>
        <row r="60">
          <cell r="A60" t="str">
            <v>H2.12.s</v>
          </cell>
          <cell r="B60" t="str">
            <v>Response</v>
          </cell>
          <cell r="D60" t="str">
            <v>Category option</v>
          </cell>
          <cell r="E60">
            <v>18</v>
          </cell>
          <cell r="I60" t="str">
            <v>Father-in-Law</v>
          </cell>
          <cell r="K60" t="str">
            <v>Banin mane</v>
          </cell>
        </row>
        <row r="61">
          <cell r="A61" t="str">
            <v>H2.12.t</v>
          </cell>
          <cell r="B61" t="str">
            <v>Response</v>
          </cell>
          <cell r="D61" t="str">
            <v>Category option</v>
          </cell>
          <cell r="E61">
            <v>19</v>
          </cell>
          <cell r="I61" t="str">
            <v>Mother-in-Law</v>
          </cell>
          <cell r="K61" t="str">
            <v>Banin feto</v>
          </cell>
        </row>
        <row r="62">
          <cell r="A62" t="str">
            <v>H2.12.u</v>
          </cell>
          <cell r="B62" t="str">
            <v>Response</v>
          </cell>
          <cell r="D62" t="str">
            <v>Category option</v>
          </cell>
          <cell r="E62">
            <v>20</v>
          </cell>
          <cell r="I62" t="str">
            <v>Cousin</v>
          </cell>
          <cell r="K62" t="str">
            <v>Primo/a</v>
          </cell>
        </row>
        <row r="63">
          <cell r="A63" t="str">
            <v>H2.12.v</v>
          </cell>
          <cell r="B63" t="str">
            <v>Response</v>
          </cell>
          <cell r="D63" t="str">
            <v>Category option</v>
          </cell>
          <cell r="E63">
            <v>21</v>
          </cell>
          <cell r="I63" t="str">
            <v>Other Relative</v>
          </cell>
          <cell r="K63" t="str">
            <v>Familia seluk</v>
          </cell>
        </row>
        <row r="64">
          <cell r="A64" t="str">
            <v>H2.12.w</v>
          </cell>
          <cell r="B64" t="str">
            <v>Response</v>
          </cell>
          <cell r="D64" t="str">
            <v>Category option</v>
          </cell>
          <cell r="E64">
            <v>22</v>
          </cell>
          <cell r="I64" t="str">
            <v>Servant / Maid / Helper</v>
          </cell>
          <cell r="K64" t="str">
            <v>Pembantu (ema nebe serbisu ajuda iha uma)</v>
          </cell>
        </row>
        <row r="65">
          <cell r="A65" t="str">
            <v>H2.12.x</v>
          </cell>
          <cell r="B65" t="str">
            <v>Response</v>
          </cell>
          <cell r="D65" t="str">
            <v>Category option</v>
          </cell>
          <cell r="E65">
            <v>23</v>
          </cell>
          <cell r="I65" t="str">
            <v>Servant's Relative</v>
          </cell>
          <cell r="K65" t="str">
            <v>Pembantu nian familia</v>
          </cell>
        </row>
        <row r="66">
          <cell r="A66" t="str">
            <v>H2.12.y</v>
          </cell>
          <cell r="B66" t="str">
            <v>Response</v>
          </cell>
          <cell r="D66" t="str">
            <v>Category option</v>
          </cell>
          <cell r="E66">
            <v>24</v>
          </cell>
          <cell r="I66" t="str">
            <v>Tenant</v>
          </cell>
          <cell r="K66" t="str">
            <v>Ema kos</v>
          </cell>
        </row>
        <row r="67">
          <cell r="A67" t="str">
            <v>H2.12.z</v>
          </cell>
          <cell r="B67" t="str">
            <v>Response</v>
          </cell>
          <cell r="D67" t="str">
            <v>Category option</v>
          </cell>
          <cell r="E67">
            <v>25</v>
          </cell>
          <cell r="I67" t="str">
            <v>Tenant's Relative</v>
          </cell>
          <cell r="K67" t="str">
            <v>Ema kos nian familia</v>
          </cell>
        </row>
        <row r="68">
          <cell r="A68" t="str">
            <v>H2.20.a</v>
          </cell>
          <cell r="B68" t="str">
            <v>Response</v>
          </cell>
          <cell r="D68" t="str">
            <v>Category option</v>
          </cell>
          <cell r="E68">
            <v>1</v>
          </cell>
          <cell r="I68" t="str">
            <v>Yes - day, month and year</v>
          </cell>
          <cell r="K68" t="str">
            <v>Sim - loron, fulan no tinan</v>
          </cell>
        </row>
        <row r="69">
          <cell r="A69" t="str">
            <v>H2.20.b</v>
          </cell>
          <cell r="B69" t="str">
            <v>Response</v>
          </cell>
          <cell r="D69" t="str">
            <v>Category option</v>
          </cell>
          <cell r="E69">
            <v>2</v>
          </cell>
          <cell r="I69" t="str">
            <v>Yes - month and year only</v>
          </cell>
          <cell r="K69" t="str">
            <v>Sim - fulan no tinan deit</v>
          </cell>
        </row>
        <row r="70">
          <cell r="A70" t="str">
            <v>H2.20.c</v>
          </cell>
          <cell r="B70" t="str">
            <v>Response</v>
          </cell>
          <cell r="D70" t="str">
            <v>Category option</v>
          </cell>
          <cell r="E70">
            <v>3</v>
          </cell>
          <cell r="I70" t="str">
            <v>Yes - year only</v>
          </cell>
          <cell r="K70" t="str">
            <v>Sim - tinan deit</v>
          </cell>
        </row>
        <row r="71">
          <cell r="A71" t="str">
            <v>H2.30.a</v>
          </cell>
          <cell r="B71" t="str">
            <v>Response</v>
          </cell>
          <cell r="D71" t="str">
            <v>Category option</v>
          </cell>
          <cell r="E71">
            <v>2</v>
          </cell>
          <cell r="I71" t="str">
            <v>No, refused</v>
          </cell>
          <cell r="K71" t="str">
            <v>Lae, lakoi</v>
          </cell>
        </row>
        <row r="72">
          <cell r="A72" t="str">
            <v>H2.30.b</v>
          </cell>
          <cell r="B72" t="str">
            <v>Response</v>
          </cell>
          <cell r="D72" t="str">
            <v>Category option</v>
          </cell>
          <cell r="E72">
            <v>3</v>
          </cell>
          <cell r="I72" t="str">
            <v>No, card not available</v>
          </cell>
          <cell r="K72" t="str">
            <v>Lae, laiha kartu</v>
          </cell>
        </row>
        <row r="73">
          <cell r="A73" t="str">
            <v>H2.32.a</v>
          </cell>
          <cell r="B73" t="str">
            <v>Response</v>
          </cell>
          <cell r="D73" t="str">
            <v>Category option</v>
          </cell>
          <cell r="E73">
            <v>1</v>
          </cell>
          <cell r="I73" t="str">
            <v>Under 15</v>
          </cell>
          <cell r="K73" t="str">
            <v>Under 15</v>
          </cell>
        </row>
        <row r="74">
          <cell r="A74" t="str">
            <v>H2.32.b</v>
          </cell>
          <cell r="B74" t="str">
            <v>Response</v>
          </cell>
          <cell r="D74" t="str">
            <v>Category option</v>
          </cell>
          <cell r="E74">
            <v>2</v>
          </cell>
          <cell r="I74" t="str">
            <v>15-29</v>
          </cell>
          <cell r="K74" t="str">
            <v>15-29</v>
          </cell>
        </row>
        <row r="75">
          <cell r="A75" t="str">
            <v>H2.32.c</v>
          </cell>
          <cell r="B75" t="str">
            <v>Response</v>
          </cell>
          <cell r="D75" t="str">
            <v>Category option</v>
          </cell>
          <cell r="E75">
            <v>3</v>
          </cell>
          <cell r="I75" t="str">
            <v>30-49</v>
          </cell>
          <cell r="K75" t="str">
            <v>30-49</v>
          </cell>
        </row>
        <row r="76">
          <cell r="A76" t="str">
            <v>H2.32.d</v>
          </cell>
          <cell r="B76" t="str">
            <v>Response</v>
          </cell>
          <cell r="D76" t="str">
            <v>Category option</v>
          </cell>
          <cell r="E76">
            <v>4</v>
          </cell>
          <cell r="I76" t="str">
            <v>Over 50</v>
          </cell>
          <cell r="K76" t="str">
            <v>Over 50</v>
          </cell>
        </row>
        <row r="77">
          <cell r="A77" t="str">
            <v>H2.31.a</v>
          </cell>
          <cell r="B77" t="str">
            <v>Response</v>
          </cell>
          <cell r="D77" t="str">
            <v>Category option</v>
          </cell>
          <cell r="E77">
            <v>1</v>
          </cell>
          <cell r="I77" t="str">
            <v>Months</v>
          </cell>
          <cell r="K77" t="str">
            <v>Fulan</v>
          </cell>
        </row>
        <row r="78">
          <cell r="A78" t="str">
            <v>H2.31.b</v>
          </cell>
          <cell r="B78" t="str">
            <v>Response</v>
          </cell>
          <cell r="D78" t="str">
            <v>Category option</v>
          </cell>
          <cell r="E78">
            <v>2</v>
          </cell>
          <cell r="I78" t="str">
            <v>Years</v>
          </cell>
          <cell r="K78" t="str">
            <v>Tinan</v>
          </cell>
        </row>
        <row r="79">
          <cell r="A79" t="str">
            <v>H2.51.a</v>
          </cell>
          <cell r="B79" t="str">
            <v>Response</v>
          </cell>
          <cell r="D79" t="str">
            <v>Category option</v>
          </cell>
          <cell r="E79">
            <v>2</v>
          </cell>
          <cell r="I79" t="str">
            <v>Not born yet</v>
          </cell>
          <cell r="K79" t="str">
            <v>Seidauk moris</v>
          </cell>
        </row>
        <row r="80">
          <cell r="A80" t="str">
            <v>H2.53.a</v>
          </cell>
          <cell r="B80" t="str">
            <v>Response</v>
          </cell>
          <cell r="D80" t="str">
            <v>Category option</v>
          </cell>
          <cell r="E80">
            <v>1</v>
          </cell>
          <cell r="I80" t="str">
            <v>Before</v>
          </cell>
          <cell r="K80" t="str">
            <v>Antes</v>
          </cell>
        </row>
        <row r="81">
          <cell r="A81" t="str">
            <v>H2.53.b</v>
          </cell>
          <cell r="B81" t="str">
            <v>Response</v>
          </cell>
          <cell r="D81" t="str">
            <v>Category option</v>
          </cell>
          <cell r="E81">
            <v>2</v>
          </cell>
          <cell r="I81" t="str">
            <v>After</v>
          </cell>
          <cell r="K81" t="str">
            <v>Depois</v>
          </cell>
        </row>
        <row r="82">
          <cell r="A82" t="str">
            <v>H2.53.c</v>
          </cell>
          <cell r="B82" t="str">
            <v>Response</v>
          </cell>
          <cell r="D82" t="str">
            <v>Category option</v>
          </cell>
          <cell r="E82">
            <v>3</v>
          </cell>
          <cell r="I82" t="str">
            <v>Don't know</v>
          </cell>
          <cell r="K82" t="str">
            <v>La hatene</v>
          </cell>
        </row>
        <row r="83">
          <cell r="A83" t="str">
            <v>H2.60.a</v>
          </cell>
          <cell r="B83" t="str">
            <v>Response</v>
          </cell>
          <cell r="D83" t="str">
            <v>Category option</v>
          </cell>
          <cell r="E83">
            <v>1</v>
          </cell>
          <cell r="I83" t="str">
            <v>Indonesian time</v>
          </cell>
          <cell r="K83" t="str">
            <v>Tempu Indonezia</v>
          </cell>
        </row>
        <row r="84">
          <cell r="A84" t="str">
            <v>H2.60.b</v>
          </cell>
          <cell r="B84" t="str">
            <v>Response</v>
          </cell>
          <cell r="D84" t="str">
            <v>Category option</v>
          </cell>
          <cell r="E84">
            <v>2</v>
          </cell>
          <cell r="I84" t="str">
            <v>Portuguese time</v>
          </cell>
          <cell r="K84" t="str">
            <v>Tempu Portuges</v>
          </cell>
        </row>
        <row r="85">
          <cell r="A85" t="str">
            <v>HC2.01.a</v>
          </cell>
          <cell r="B85" t="str">
            <v>Response</v>
          </cell>
          <cell r="D85" t="str">
            <v>Category option</v>
          </cell>
          <cell r="E85">
            <v>1</v>
          </cell>
          <cell r="I85" t="str">
            <v>Electricity (ETDL)</v>
          </cell>
          <cell r="K85" t="str">
            <v>Eletrisidade (ETDL)</v>
          </cell>
        </row>
        <row r="86">
          <cell r="A86" t="str">
            <v>HC2.01.b</v>
          </cell>
          <cell r="B86" t="str">
            <v>Response</v>
          </cell>
          <cell r="D86" t="str">
            <v>Category option</v>
          </cell>
          <cell r="E86">
            <v>2</v>
          </cell>
          <cell r="I86" t="str">
            <v>Petrol / diesel generator</v>
          </cell>
          <cell r="K86" t="str">
            <v>Petroleu / gerador dizel</v>
          </cell>
        </row>
        <row r="87">
          <cell r="A87" t="str">
            <v>HC2.01.c</v>
          </cell>
          <cell r="B87" t="str">
            <v>Response</v>
          </cell>
          <cell r="D87" t="str">
            <v>Category option</v>
          </cell>
          <cell r="E87">
            <v>3</v>
          </cell>
          <cell r="I87" t="str">
            <v>Solar panel system</v>
          </cell>
          <cell r="K87" t="str">
            <v xml:space="preserve">Tenaga surya / sistema solar panel </v>
          </cell>
        </row>
        <row r="88">
          <cell r="A88" t="str">
            <v>HC2.01.d</v>
          </cell>
          <cell r="B88" t="str">
            <v>Response</v>
          </cell>
          <cell r="D88" t="str">
            <v>Category option</v>
          </cell>
          <cell r="E88">
            <v>4</v>
          </cell>
          <cell r="I88" t="str">
            <v>Petromax / kerosene pressure lantern / lamp / gas lantern</v>
          </cell>
          <cell r="K88" t="str">
            <v xml:space="preserve">Petromax / lanternu uza mina rai / lampu / lanternu gaz </v>
          </cell>
        </row>
        <row r="89">
          <cell r="A89" t="str">
            <v>HC2.01.e</v>
          </cell>
          <cell r="B89" t="str">
            <v>Response</v>
          </cell>
          <cell r="D89" t="str">
            <v>Category option</v>
          </cell>
          <cell r="E89">
            <v>5</v>
          </cell>
          <cell r="I89" t="str">
            <v>Biogas / agricultural products</v>
          </cell>
          <cell r="K89" t="str">
            <v>Biogas / produtu agrikultura</v>
          </cell>
        </row>
        <row r="90">
          <cell r="A90" t="str">
            <v>HC2.01.f</v>
          </cell>
          <cell r="B90" t="str">
            <v>Response</v>
          </cell>
          <cell r="D90" t="str">
            <v>Category option</v>
          </cell>
          <cell r="E90">
            <v>6</v>
          </cell>
          <cell r="I90" t="str">
            <v>Candlenut</v>
          </cell>
          <cell r="K90" t="str">
            <v>Kami</v>
          </cell>
        </row>
        <row r="91">
          <cell r="A91" t="str">
            <v>HC2.01.g</v>
          </cell>
          <cell r="B91" t="str">
            <v>Response</v>
          </cell>
          <cell r="D91" t="str">
            <v>Category option</v>
          </cell>
          <cell r="E91">
            <v>7</v>
          </cell>
          <cell r="I91" t="str">
            <v>Wood</v>
          </cell>
          <cell r="K91" t="str">
            <v xml:space="preserve">Ai </v>
          </cell>
        </row>
        <row r="92">
          <cell r="A92" t="str">
            <v>HC2.01.h</v>
          </cell>
          <cell r="B92" t="str">
            <v>Response</v>
          </cell>
          <cell r="D92" t="str">
            <v>Category option</v>
          </cell>
          <cell r="E92">
            <v>8</v>
          </cell>
          <cell r="I92" t="str">
            <v>Battery torch / flashlight</v>
          </cell>
          <cell r="K92" t="str">
            <v>Lanterna bataria / senter</v>
          </cell>
        </row>
        <row r="93">
          <cell r="A93" t="str">
            <v>HC2.01.i</v>
          </cell>
          <cell r="B93" t="str">
            <v>Response</v>
          </cell>
          <cell r="D93" t="str">
            <v>Category option</v>
          </cell>
          <cell r="E93">
            <v>9</v>
          </cell>
          <cell r="I93" t="str">
            <v>Candles</v>
          </cell>
          <cell r="K93" t="str">
            <v>Lilin</v>
          </cell>
        </row>
        <row r="94">
          <cell r="A94" t="str">
            <v>H2.13.a</v>
          </cell>
          <cell r="B94" t="str">
            <v>Response</v>
          </cell>
          <cell r="D94" t="str">
            <v>Category option</v>
          </cell>
          <cell r="E94">
            <v>1</v>
          </cell>
          <cell r="I94" t="str">
            <v>In the evening (about 2 hours)</v>
          </cell>
          <cell r="K94" t="str">
            <v>Iha kalan (maizoumenus oras 2)</v>
          </cell>
        </row>
        <row r="95">
          <cell r="A95" t="str">
            <v>H2.13.b</v>
          </cell>
          <cell r="B95" t="str">
            <v>Response</v>
          </cell>
          <cell r="D95" t="str">
            <v>Category option</v>
          </cell>
          <cell r="E95">
            <v>2</v>
          </cell>
          <cell r="I95" t="str">
            <v>Late afternoon and evening (about 4 hours)</v>
          </cell>
          <cell r="K95" t="str">
            <v>Lokraik no kalan (maizoumenus oras 4)</v>
          </cell>
        </row>
        <row r="96">
          <cell r="A96" t="str">
            <v>H2.13.c</v>
          </cell>
          <cell r="B96" t="str">
            <v>Response</v>
          </cell>
          <cell r="D96" t="str">
            <v>Category option</v>
          </cell>
          <cell r="E96">
            <v>3</v>
          </cell>
          <cell r="I96" t="str">
            <v>A few times throughout the day and in the evening (about 8 hours)</v>
          </cell>
        </row>
        <row r="97">
          <cell r="A97" t="str">
            <v>H2.13.d</v>
          </cell>
          <cell r="B97" t="str">
            <v>Response</v>
          </cell>
          <cell r="D97" t="str">
            <v>Category option</v>
          </cell>
          <cell r="E97">
            <v>4</v>
          </cell>
          <cell r="I97" t="str">
            <v>For most of the day or night (12 hours)</v>
          </cell>
        </row>
        <row r="98">
          <cell r="A98" t="str">
            <v>H2.13.e</v>
          </cell>
          <cell r="B98" t="str">
            <v>Response</v>
          </cell>
          <cell r="D98" t="str">
            <v>Category option</v>
          </cell>
          <cell r="E98">
            <v>5</v>
          </cell>
          <cell r="I98" t="str">
            <v>All day (24 hours)</v>
          </cell>
          <cell r="K98" t="str">
            <v>Loron tomak (oras 24)</v>
          </cell>
        </row>
        <row r="99">
          <cell r="A99" t="str">
            <v>H2.14.a</v>
          </cell>
          <cell r="B99" t="str">
            <v>Response</v>
          </cell>
          <cell r="D99" t="str">
            <v>Category option</v>
          </cell>
          <cell r="E99">
            <v>1</v>
          </cell>
          <cell r="I99" t="str">
            <v>No, did not use electricity all day and all night</v>
          </cell>
          <cell r="K99" t="str">
            <v>Lae, la uza eletrisidade loron tomak no kalan tomak</v>
          </cell>
        </row>
        <row r="100">
          <cell r="A100" t="str">
            <v>H2.14.b</v>
          </cell>
          <cell r="B100" t="str">
            <v>Response</v>
          </cell>
          <cell r="D100" t="str">
            <v>Category option</v>
          </cell>
          <cell r="E100">
            <v>2</v>
          </cell>
          <cell r="I100" t="str">
            <v>Yes, used electricity all day and all night</v>
          </cell>
          <cell r="K100" t="str">
            <v>Sim, uza eletrisidade loron tomak no kalan tomak</v>
          </cell>
        </row>
        <row r="101">
          <cell r="A101" t="str">
            <v>H2.16x.a</v>
          </cell>
          <cell r="B101" t="str">
            <v>Response</v>
          </cell>
          <cell r="D101" t="str">
            <v>Category option</v>
          </cell>
          <cell r="E101">
            <v>1</v>
          </cell>
          <cell r="I101" t="str">
            <v>Hours</v>
          </cell>
          <cell r="K101" t="str">
            <v>Oras</v>
          </cell>
        </row>
        <row r="102">
          <cell r="A102" t="str">
            <v>H2.16x.b</v>
          </cell>
          <cell r="B102" t="str">
            <v>Response</v>
          </cell>
          <cell r="D102" t="str">
            <v>Category option</v>
          </cell>
          <cell r="E102">
            <v>2</v>
          </cell>
          <cell r="I102" t="str">
            <v>Days</v>
          </cell>
          <cell r="K102" t="str">
            <v>Loron</v>
          </cell>
        </row>
        <row r="103">
          <cell r="A103" t="str">
            <v>H2.16x.c</v>
          </cell>
          <cell r="B103" t="str">
            <v>Response</v>
          </cell>
          <cell r="D103" t="str">
            <v>Category option</v>
          </cell>
          <cell r="E103">
            <v>3</v>
          </cell>
          <cell r="I103" t="str">
            <v>Weeks</v>
          </cell>
          <cell r="K103" t="str">
            <v>Semana</v>
          </cell>
        </row>
        <row r="104">
          <cell r="A104" t="str">
            <v>H2.16x.d</v>
          </cell>
          <cell r="B104" t="str">
            <v>Response</v>
          </cell>
          <cell r="D104" t="str">
            <v>Category option</v>
          </cell>
          <cell r="E104">
            <v>4</v>
          </cell>
          <cell r="I104" t="str">
            <v>Months</v>
          </cell>
          <cell r="K104" t="str">
            <v>Fulan</v>
          </cell>
        </row>
        <row r="105">
          <cell r="A105" t="str">
            <v>H2.16x.e</v>
          </cell>
          <cell r="B105" t="str">
            <v>Response</v>
          </cell>
          <cell r="D105" t="str">
            <v>Category option</v>
          </cell>
          <cell r="E105">
            <v>5</v>
          </cell>
          <cell r="I105" t="str">
            <v>Years</v>
          </cell>
          <cell r="K105" t="str">
            <v>Tinan</v>
          </cell>
        </row>
        <row r="106">
          <cell r="A106" t="str">
            <v>MC12.48.a</v>
          </cell>
          <cell r="B106" t="str">
            <v>Response</v>
          </cell>
          <cell r="D106" t="str">
            <v>Category option</v>
          </cell>
          <cell r="E106">
            <v>6</v>
          </cell>
          <cell r="I106" t="str">
            <v>Quarter (3 months) / trimester / school term</v>
          </cell>
          <cell r="K106" t="str">
            <v>Trimestre (fulan 3)</v>
          </cell>
        </row>
        <row r="107">
          <cell r="A107" t="str">
            <v>MC12.48.b</v>
          </cell>
          <cell r="B107" t="str">
            <v>Response</v>
          </cell>
          <cell r="D107" t="str">
            <v>Category option</v>
          </cell>
          <cell r="E107">
            <v>7</v>
          </cell>
          <cell r="I107" t="str">
            <v>Semester (6 months)</v>
          </cell>
          <cell r="K107" t="str">
            <v>Semestre (fulan 6)</v>
          </cell>
        </row>
        <row r="108">
          <cell r="A108" t="str">
            <v>MC12.81.a</v>
          </cell>
          <cell r="B108" t="str">
            <v>Response</v>
          </cell>
          <cell r="D108" t="str">
            <v>Category option</v>
          </cell>
          <cell r="E108">
            <v>8</v>
          </cell>
          <cell r="I108" t="str">
            <v>Once-off / irregular</v>
          </cell>
          <cell r="K108" t="str">
            <v>Selu dala ida / laiha regularidade</v>
          </cell>
        </row>
        <row r="109">
          <cell r="A109" t="str">
            <v>H4.22.a</v>
          </cell>
          <cell r="B109" t="str">
            <v>Response</v>
          </cell>
          <cell r="D109" t="str">
            <v>Category option</v>
          </cell>
          <cell r="E109">
            <v>1</v>
          </cell>
          <cell r="I109" t="str">
            <v>In this aldeia</v>
          </cell>
          <cell r="K109" t="str">
            <v>Iha aldeia ida ne'e</v>
          </cell>
        </row>
        <row r="110">
          <cell r="A110" t="str">
            <v>H4.22.b</v>
          </cell>
          <cell r="B110" t="str">
            <v>Response</v>
          </cell>
          <cell r="D110" t="str">
            <v>Category option</v>
          </cell>
          <cell r="E110">
            <v>2</v>
          </cell>
          <cell r="I110" t="str">
            <v>In another aldeia within this suku</v>
          </cell>
          <cell r="K110" t="str">
            <v>Iha aldeia seluk, maibe iha suku ida ne'e</v>
          </cell>
        </row>
        <row r="111">
          <cell r="A111" t="str">
            <v>H4.22.c</v>
          </cell>
          <cell r="B111" t="str">
            <v>Response</v>
          </cell>
          <cell r="D111" t="str">
            <v>Category option</v>
          </cell>
          <cell r="E111">
            <v>3</v>
          </cell>
          <cell r="I111" t="str">
            <v>In another suku</v>
          </cell>
          <cell r="K111" t="str">
            <v>Iha suku seluk</v>
          </cell>
        </row>
        <row r="112">
          <cell r="A112" t="str">
            <v>H4.22.d</v>
          </cell>
          <cell r="B112" t="str">
            <v>Response</v>
          </cell>
          <cell r="D112" t="str">
            <v>Category option</v>
          </cell>
          <cell r="E112">
            <v>4</v>
          </cell>
          <cell r="I112" t="str">
            <v>West Timor</v>
          </cell>
          <cell r="K112" t="str">
            <v>Timor Loromonu</v>
          </cell>
        </row>
        <row r="113">
          <cell r="A113" t="str">
            <v>H4.22.e</v>
          </cell>
          <cell r="B113" t="str">
            <v>Response</v>
          </cell>
          <cell r="D113" t="str">
            <v>Category option</v>
          </cell>
          <cell r="E113">
            <v>5</v>
          </cell>
          <cell r="I113" t="str">
            <v>Overseas</v>
          </cell>
          <cell r="K113" t="str">
            <v>Iha rai liur</v>
          </cell>
        </row>
        <row r="114">
          <cell r="A114" t="str">
            <v>MC12.44.a</v>
          </cell>
          <cell r="B114" t="str">
            <v>Response</v>
          </cell>
          <cell r="D114" t="str">
            <v>Category option</v>
          </cell>
          <cell r="E114">
            <v>6</v>
          </cell>
          <cell r="I114" t="str">
            <v>Various locations</v>
          </cell>
          <cell r="K114" t="str">
            <v>Fatin oin-oin</v>
          </cell>
        </row>
        <row r="115">
          <cell r="A115" t="str">
            <v>M4.01.a</v>
          </cell>
          <cell r="B115" t="str">
            <v>Response</v>
          </cell>
          <cell r="D115" t="str">
            <v>Category option</v>
          </cell>
          <cell r="E115">
            <v>1</v>
          </cell>
          <cell r="I115" t="str">
            <v>Metres - measure each length</v>
          </cell>
          <cell r="K115" t="str">
            <v>Metru - sukat kada naruk ida</v>
          </cell>
        </row>
        <row r="116">
          <cell r="A116" t="str">
            <v>M4.01.b</v>
          </cell>
          <cell r="B116" t="str">
            <v>Response</v>
          </cell>
          <cell r="D116" t="str">
            <v>Category option</v>
          </cell>
          <cell r="E116">
            <v>2</v>
          </cell>
          <cell r="I116" t="str">
            <v>Square metres</v>
          </cell>
          <cell r="K116" t="str">
            <v>Metru kuadradu (1m x 1m)</v>
          </cell>
        </row>
        <row r="117">
          <cell r="A117" t="str">
            <v>M4.01.c</v>
          </cell>
          <cell r="B117" t="str">
            <v>Response</v>
          </cell>
          <cell r="D117" t="str">
            <v>Category option</v>
          </cell>
          <cell r="E117">
            <v>3</v>
          </cell>
          <cell r="I117" t="str">
            <v>Hectares</v>
          </cell>
          <cell r="K117" t="str">
            <v>Hektar</v>
          </cell>
        </row>
        <row r="118">
          <cell r="A118" t="str">
            <v>M7.01.a</v>
          </cell>
          <cell r="B118" t="str">
            <v>Response</v>
          </cell>
          <cell r="D118" t="str">
            <v>Category option</v>
          </cell>
          <cell r="E118">
            <v>1</v>
          </cell>
          <cell r="I118" t="str">
            <v>Mobile Phone</v>
          </cell>
          <cell r="K118" t="str">
            <v>Telemovel</v>
          </cell>
        </row>
        <row r="119">
          <cell r="A119" t="str">
            <v>M7.01.b</v>
          </cell>
          <cell r="B119" t="str">
            <v>Response</v>
          </cell>
          <cell r="D119" t="str">
            <v>Category option</v>
          </cell>
          <cell r="E119">
            <v>2</v>
          </cell>
          <cell r="I119" t="str">
            <v>Watch</v>
          </cell>
          <cell r="K119" t="str">
            <v>Relojiu liman</v>
          </cell>
        </row>
        <row r="120">
          <cell r="A120" t="str">
            <v>M7.01.c</v>
          </cell>
          <cell r="B120" t="str">
            <v>Response</v>
          </cell>
          <cell r="D120" t="str">
            <v>Category option</v>
          </cell>
          <cell r="E120">
            <v>3</v>
          </cell>
          <cell r="I120" t="str">
            <v>Radio</v>
          </cell>
          <cell r="K120" t="str">
            <v>Radio</v>
          </cell>
        </row>
        <row r="121">
          <cell r="A121" t="str">
            <v>M7.01.d</v>
          </cell>
          <cell r="B121" t="str">
            <v>Response</v>
          </cell>
          <cell r="D121" t="str">
            <v>Category option</v>
          </cell>
          <cell r="E121">
            <v>4</v>
          </cell>
          <cell r="I121" t="str">
            <v>Television</v>
          </cell>
          <cell r="K121" t="str">
            <v>Televizaun</v>
          </cell>
        </row>
        <row r="122">
          <cell r="A122" t="str">
            <v>M7.01.e</v>
          </cell>
          <cell r="B122" t="str">
            <v>Response</v>
          </cell>
          <cell r="D122" t="str">
            <v>Category option</v>
          </cell>
          <cell r="E122">
            <v>5</v>
          </cell>
          <cell r="I122" t="str">
            <v>Bicycle</v>
          </cell>
          <cell r="K122" t="str">
            <v>Bisikleta</v>
          </cell>
        </row>
        <row r="123">
          <cell r="A123" t="str">
            <v>M7.01.f</v>
          </cell>
          <cell r="B123" t="str">
            <v>Response</v>
          </cell>
          <cell r="D123" t="str">
            <v>Category option</v>
          </cell>
          <cell r="E123">
            <v>6</v>
          </cell>
          <cell r="I123" t="str">
            <v>Generator</v>
          </cell>
          <cell r="K123" t="str">
            <v>Jerador</v>
          </cell>
        </row>
        <row r="124">
          <cell r="A124" t="str">
            <v>M7.01.g</v>
          </cell>
          <cell r="B124" t="str">
            <v>Response</v>
          </cell>
          <cell r="D124" t="str">
            <v>Category option</v>
          </cell>
          <cell r="E124">
            <v>7</v>
          </cell>
          <cell r="I124" t="str">
            <v>Gas Stove / Gas Range</v>
          </cell>
          <cell r="K124" t="str">
            <v>Fugaun gas</v>
          </cell>
        </row>
        <row r="125">
          <cell r="A125" t="str">
            <v>M7.10.a</v>
          </cell>
          <cell r="B125" t="str">
            <v>Response</v>
          </cell>
          <cell r="D125" t="str">
            <v>Category option</v>
          </cell>
          <cell r="E125">
            <v>1</v>
          </cell>
          <cell r="I125" t="str">
            <v>Motorcycle / Scooter</v>
          </cell>
          <cell r="K125" t="str">
            <v>Motor / scooter</v>
          </cell>
        </row>
        <row r="126">
          <cell r="A126" t="str">
            <v>M7.10.b</v>
          </cell>
          <cell r="B126" t="str">
            <v>Response</v>
          </cell>
          <cell r="D126" t="str">
            <v>Category option</v>
          </cell>
          <cell r="E126">
            <v>2</v>
          </cell>
          <cell r="I126" t="str">
            <v>Car / truck / angguna</v>
          </cell>
          <cell r="K126" t="str">
            <v>Kareta, truk ka angguna?</v>
          </cell>
        </row>
        <row r="127">
          <cell r="A127" t="str">
            <v>M7.10.c</v>
          </cell>
          <cell r="B127" t="str">
            <v>Response</v>
          </cell>
          <cell r="D127" t="str">
            <v>Category option</v>
          </cell>
          <cell r="E127">
            <v>3</v>
          </cell>
          <cell r="I127" t="str">
            <v>Boat</v>
          </cell>
          <cell r="K127" t="str">
            <v>Bero</v>
          </cell>
        </row>
        <row r="128">
          <cell r="A128" t="str">
            <v>M7.11.a</v>
          </cell>
          <cell r="B128" t="str">
            <v>Response</v>
          </cell>
          <cell r="D128" t="str">
            <v>Category option</v>
          </cell>
          <cell r="E128">
            <v>1</v>
          </cell>
          <cell r="I128" t="str">
            <v>Taxi</v>
          </cell>
          <cell r="K128" t="str">
            <v>Taksi</v>
          </cell>
        </row>
        <row r="129">
          <cell r="A129" t="str">
            <v>M7.11.b</v>
          </cell>
          <cell r="B129" t="str">
            <v>Response</v>
          </cell>
          <cell r="D129" t="str">
            <v>Category option</v>
          </cell>
          <cell r="E129">
            <v>2</v>
          </cell>
          <cell r="I129" t="str">
            <v>Car / van, not 4WD</v>
          </cell>
          <cell r="K129" t="str">
            <v>Kareta / karrinha, la uza trasaun</v>
          </cell>
        </row>
        <row r="130">
          <cell r="A130" t="str">
            <v>M7.11.c</v>
          </cell>
          <cell r="B130" t="str">
            <v>Response</v>
          </cell>
          <cell r="D130" t="str">
            <v>Category option</v>
          </cell>
          <cell r="E130">
            <v>3</v>
          </cell>
          <cell r="I130" t="str">
            <v>4WD</v>
          </cell>
          <cell r="K130" t="str">
            <v>Kareta ho trasaun</v>
          </cell>
        </row>
        <row r="131">
          <cell r="A131" t="str">
            <v>M7.11.d</v>
          </cell>
          <cell r="B131" t="str">
            <v>Response</v>
          </cell>
          <cell r="D131" t="str">
            <v>Category option</v>
          </cell>
          <cell r="E131">
            <v>4</v>
          </cell>
          <cell r="I131" t="str">
            <v>Mikrolet / car-powered angguna</v>
          </cell>
          <cell r="K131" t="str">
            <v>Angguna uza mikrolet / karreta</v>
          </cell>
        </row>
        <row r="132">
          <cell r="A132" t="str">
            <v>M7.11.e</v>
          </cell>
          <cell r="B132" t="str">
            <v>Response</v>
          </cell>
          <cell r="D132" t="str">
            <v>Category option</v>
          </cell>
          <cell r="E132">
            <v>5</v>
          </cell>
          <cell r="I132" t="str">
            <v>Motorbike-powered angguna</v>
          </cell>
          <cell r="K132" t="str">
            <v>Angguna uza motor</v>
          </cell>
        </row>
        <row r="133">
          <cell r="A133" t="str">
            <v>M7.11.f</v>
          </cell>
          <cell r="B133" t="str">
            <v>Response</v>
          </cell>
          <cell r="D133" t="str">
            <v>Category option</v>
          </cell>
          <cell r="E133">
            <v>6</v>
          </cell>
          <cell r="I133" t="str">
            <v>Truck</v>
          </cell>
          <cell r="K133" t="str">
            <v>Truck</v>
          </cell>
        </row>
        <row r="134">
          <cell r="A134" t="str">
            <v>M7.21.a</v>
          </cell>
          <cell r="B134" t="str">
            <v>Response</v>
          </cell>
          <cell r="D134" t="str">
            <v>Category option</v>
          </cell>
          <cell r="E134">
            <v>1</v>
          </cell>
          <cell r="I134" t="str">
            <v>Refrigerator / Freezer</v>
          </cell>
          <cell r="K134" t="str">
            <v>Jeleira / Frigorífiku</v>
          </cell>
        </row>
        <row r="135">
          <cell r="A135" t="str">
            <v>M7.21.b</v>
          </cell>
          <cell r="B135" t="str">
            <v>Response</v>
          </cell>
          <cell r="D135" t="str">
            <v>Category option</v>
          </cell>
          <cell r="E135">
            <v>2</v>
          </cell>
          <cell r="I135" t="str">
            <v>Computer / iPad</v>
          </cell>
          <cell r="K135" t="str">
            <v>Komputador / iPad</v>
          </cell>
        </row>
        <row r="136">
          <cell r="A136" t="str">
            <v>M7.21.c</v>
          </cell>
          <cell r="B136" t="str">
            <v>Response</v>
          </cell>
          <cell r="D136" t="str">
            <v>Category option</v>
          </cell>
          <cell r="E136">
            <v>3</v>
          </cell>
          <cell r="I136" t="str">
            <v>Washing Machine</v>
          </cell>
          <cell r="K136" t="str">
            <v>Makina fase roupa</v>
          </cell>
        </row>
        <row r="137">
          <cell r="A137" t="str">
            <v>M7.30.a</v>
          </cell>
          <cell r="B137" t="str">
            <v>Response</v>
          </cell>
          <cell r="D137" t="str">
            <v>Category option</v>
          </cell>
          <cell r="E137">
            <v>1</v>
          </cell>
          <cell r="I137" t="str">
            <v>Axe</v>
          </cell>
          <cell r="K137" t="str">
            <v>Baliun</v>
          </cell>
        </row>
        <row r="138">
          <cell r="A138" t="str">
            <v>M7.30.b</v>
          </cell>
          <cell r="B138" t="str">
            <v>Response</v>
          </cell>
          <cell r="D138" t="str">
            <v>Category option</v>
          </cell>
          <cell r="E138">
            <v>2</v>
          </cell>
          <cell r="I138" t="str">
            <v>Hoe</v>
          </cell>
          <cell r="K138" t="str">
            <v>Enxada</v>
          </cell>
        </row>
        <row r="139">
          <cell r="A139" t="str">
            <v>M7.30.c</v>
          </cell>
          <cell r="B139" t="str">
            <v>Response</v>
          </cell>
          <cell r="D139" t="str">
            <v>Category option</v>
          </cell>
          <cell r="E139">
            <v>3</v>
          </cell>
          <cell r="I139" t="str">
            <v>Machete</v>
          </cell>
          <cell r="K139" t="str">
            <v>Taha / katana / maubeka</v>
          </cell>
        </row>
        <row r="140">
          <cell r="A140" t="str">
            <v>M7.30.d</v>
          </cell>
          <cell r="B140" t="str">
            <v>Response</v>
          </cell>
          <cell r="D140" t="str">
            <v>Category option</v>
          </cell>
          <cell r="E140">
            <v>4</v>
          </cell>
          <cell r="I140" t="str">
            <v>Crowbar</v>
          </cell>
          <cell r="K140" t="str">
            <v>Ai-suak</v>
          </cell>
        </row>
        <row r="141">
          <cell r="A141" t="str">
            <v>M7.30.e</v>
          </cell>
          <cell r="B141" t="str">
            <v>Response</v>
          </cell>
          <cell r="D141" t="str">
            <v>Category option</v>
          </cell>
          <cell r="E141">
            <v>5</v>
          </cell>
          <cell r="I141" t="str">
            <v>Wheelbarrow / pushcart</v>
          </cell>
          <cell r="K141" t="str">
            <v>Gerobak / karosa</v>
          </cell>
        </row>
        <row r="142">
          <cell r="A142" t="str">
            <v>M7.30.f</v>
          </cell>
          <cell r="B142" t="str">
            <v>Response</v>
          </cell>
          <cell r="D142" t="str">
            <v>Category option</v>
          </cell>
          <cell r="E142">
            <v>6</v>
          </cell>
          <cell r="I142" t="str">
            <v>Plough for buffalo</v>
          </cell>
          <cell r="K142" t="str">
            <v>Xarua</v>
          </cell>
        </row>
        <row r="143">
          <cell r="A143" t="str">
            <v>M7.30.g</v>
          </cell>
          <cell r="B143" t="str">
            <v>Response</v>
          </cell>
          <cell r="D143" t="str">
            <v>Category option</v>
          </cell>
          <cell r="E143">
            <v>7</v>
          </cell>
          <cell r="I143" t="str">
            <v>Rice hulling machine</v>
          </cell>
          <cell r="K143" t="str">
            <v>Mákina dulas hare</v>
          </cell>
        </row>
        <row r="144">
          <cell r="A144" t="str">
            <v>M7.30.h</v>
          </cell>
          <cell r="B144" t="str">
            <v>Response</v>
          </cell>
          <cell r="D144" t="str">
            <v>Category option</v>
          </cell>
          <cell r="E144">
            <v>8</v>
          </cell>
          <cell r="I144" t="str">
            <v>Coffee pulper</v>
          </cell>
          <cell r="K144" t="str">
            <v>Mákina dulas kafé kulit</v>
          </cell>
        </row>
        <row r="145">
          <cell r="A145" t="str">
            <v>M7.30.i</v>
          </cell>
          <cell r="B145" t="str">
            <v>Response</v>
          </cell>
          <cell r="D145" t="str">
            <v>Category option</v>
          </cell>
          <cell r="E145">
            <v>9</v>
          </cell>
          <cell r="I145" t="str">
            <v>Hand Tractor</v>
          </cell>
          <cell r="K145" t="str">
            <v>Trator-liman</v>
          </cell>
        </row>
        <row r="146">
          <cell r="A146" t="str">
            <v>M7.30.j</v>
          </cell>
          <cell r="B146" t="str">
            <v>Response</v>
          </cell>
          <cell r="D146" t="str">
            <v>Category option</v>
          </cell>
          <cell r="E146">
            <v>10</v>
          </cell>
          <cell r="I146" t="str">
            <v>Tractor</v>
          </cell>
          <cell r="K146" t="str">
            <v>Trator</v>
          </cell>
        </row>
        <row r="147">
          <cell r="A147" t="str">
            <v>M7.40.a</v>
          </cell>
          <cell r="B147" t="str">
            <v>Response</v>
          </cell>
          <cell r="D147" t="str">
            <v>Category option</v>
          </cell>
          <cell r="E147">
            <v>1</v>
          </cell>
          <cell r="I147" t="str">
            <v>Chicken</v>
          </cell>
          <cell r="K147" t="str">
            <v>Manu</v>
          </cell>
        </row>
        <row r="148">
          <cell r="A148" t="str">
            <v>M7.40.b</v>
          </cell>
          <cell r="B148" t="str">
            <v>Response</v>
          </cell>
          <cell r="D148" t="str">
            <v>Category option</v>
          </cell>
          <cell r="E148">
            <v>2</v>
          </cell>
          <cell r="I148" t="str">
            <v>Fighting rooster</v>
          </cell>
          <cell r="K148" t="str">
            <v>Manu futu</v>
          </cell>
        </row>
        <row r="149">
          <cell r="A149" t="str">
            <v>M7.40.c</v>
          </cell>
          <cell r="B149" t="str">
            <v>Response</v>
          </cell>
          <cell r="D149" t="str">
            <v>Category option</v>
          </cell>
          <cell r="E149">
            <v>3</v>
          </cell>
          <cell r="I149" t="str">
            <v>Pig</v>
          </cell>
          <cell r="K149" t="str">
            <v>Fahi</v>
          </cell>
        </row>
        <row r="150">
          <cell r="A150" t="str">
            <v>M7.40.d</v>
          </cell>
          <cell r="B150" t="str">
            <v>Response</v>
          </cell>
          <cell r="D150" t="str">
            <v>Category option</v>
          </cell>
          <cell r="E150">
            <v>4</v>
          </cell>
          <cell r="I150" t="str">
            <v>Goat</v>
          </cell>
          <cell r="K150" t="str">
            <v>Bibi</v>
          </cell>
        </row>
        <row r="151">
          <cell r="A151" t="str">
            <v>M7.40.e</v>
          </cell>
          <cell r="B151" t="str">
            <v>Response</v>
          </cell>
          <cell r="D151" t="str">
            <v>Category option</v>
          </cell>
          <cell r="E151">
            <v>5</v>
          </cell>
          <cell r="I151" t="str">
            <v>Sheep</v>
          </cell>
          <cell r="K151" t="str">
            <v>Bibi malae</v>
          </cell>
        </row>
        <row r="152">
          <cell r="A152" t="str">
            <v>M7.40.f</v>
          </cell>
          <cell r="B152" t="str">
            <v>Response</v>
          </cell>
          <cell r="D152" t="str">
            <v>Category option</v>
          </cell>
          <cell r="E152">
            <v>6</v>
          </cell>
          <cell r="I152" t="str">
            <v>Cow / Buffalo</v>
          </cell>
          <cell r="K152" t="str">
            <v>Karau</v>
          </cell>
        </row>
        <row r="153">
          <cell r="A153" t="str">
            <v>M7.40.g</v>
          </cell>
          <cell r="B153" t="str">
            <v>Response</v>
          </cell>
          <cell r="D153" t="str">
            <v>Category option</v>
          </cell>
          <cell r="E153">
            <v>7</v>
          </cell>
          <cell r="I153" t="str">
            <v>Horse / donkey</v>
          </cell>
          <cell r="K153" t="str">
            <v>Kuda</v>
          </cell>
        </row>
        <row r="154">
          <cell r="A154" t="str">
            <v>M7.40.h</v>
          </cell>
          <cell r="B154" t="str">
            <v>Response</v>
          </cell>
          <cell r="D154" t="str">
            <v>Category option</v>
          </cell>
          <cell r="E154">
            <v>8</v>
          </cell>
          <cell r="I154" t="str">
            <v>Duck</v>
          </cell>
          <cell r="K154" t="str">
            <v>Manu rade</v>
          </cell>
        </row>
        <row r="155">
          <cell r="A155" t="str">
            <v>M7.40.i</v>
          </cell>
          <cell r="B155" t="str">
            <v>Response</v>
          </cell>
          <cell r="D155" t="str">
            <v>Category option</v>
          </cell>
          <cell r="E155">
            <v>9</v>
          </cell>
          <cell r="I155" t="str">
            <v>Turtle</v>
          </cell>
          <cell r="K155" t="str">
            <v>Lenuk</v>
          </cell>
        </row>
        <row r="156">
          <cell r="A156" t="str">
            <v>M7.40.j</v>
          </cell>
          <cell r="B156" t="str">
            <v>Response</v>
          </cell>
          <cell r="D156" t="str">
            <v>Category option</v>
          </cell>
          <cell r="E156">
            <v>10</v>
          </cell>
          <cell r="I156" t="str">
            <v>Dog</v>
          </cell>
          <cell r="K156" t="str">
            <v>Asu</v>
          </cell>
        </row>
        <row r="157">
          <cell r="A157" t="str">
            <v>M7.12.a</v>
          </cell>
          <cell r="B157" t="str">
            <v>Response</v>
          </cell>
          <cell r="D157" t="str">
            <v>Category option</v>
          </cell>
          <cell r="E157">
            <v>1</v>
          </cell>
          <cell r="I157" t="str">
            <v>Dug-out canoe</v>
          </cell>
          <cell r="K157" t="str">
            <v>Bero ai kanotak</v>
          </cell>
        </row>
        <row r="158">
          <cell r="A158" t="str">
            <v>M7.12.b</v>
          </cell>
          <cell r="B158" t="str">
            <v>Response</v>
          </cell>
          <cell r="D158" t="str">
            <v>Category option</v>
          </cell>
          <cell r="E158">
            <v>2</v>
          </cell>
          <cell r="I158" t="str">
            <v>Row boat / fiberglass canoe</v>
          </cell>
          <cell r="K158" t="str">
            <v>Bero hean-bero fibreglass</v>
          </cell>
        </row>
        <row r="159">
          <cell r="A159" t="str">
            <v>M7.12.c</v>
          </cell>
          <cell r="B159" t="str">
            <v>Response</v>
          </cell>
          <cell r="D159" t="str">
            <v>Category option</v>
          </cell>
          <cell r="E159">
            <v>3</v>
          </cell>
          <cell r="I159" t="str">
            <v>Boat with motor</v>
          </cell>
          <cell r="K159" t="str">
            <v>Bero ho motor</v>
          </cell>
        </row>
        <row r="160">
          <cell r="A160" t="str">
            <v>M7.20.a</v>
          </cell>
          <cell r="B160" t="str">
            <v>Response</v>
          </cell>
          <cell r="D160" t="str">
            <v>Category option</v>
          </cell>
          <cell r="E160">
            <v>1</v>
          </cell>
          <cell r="I160" t="str">
            <v>Satellite dish</v>
          </cell>
          <cell r="K160" t="str">
            <v>Parabola</v>
          </cell>
        </row>
        <row r="161">
          <cell r="A161" t="str">
            <v>M7.20.b</v>
          </cell>
          <cell r="B161" t="str">
            <v>Response</v>
          </cell>
          <cell r="D161" t="str">
            <v>Category option</v>
          </cell>
          <cell r="E161">
            <v>2</v>
          </cell>
          <cell r="I161" t="str">
            <v>Dvd / Vcd / Cd / Vhs Player</v>
          </cell>
          <cell r="K161" t="str">
            <v>Dvd / Vcd / Cd / Vhs Player</v>
          </cell>
        </row>
        <row r="162">
          <cell r="A162" t="str">
            <v>M7.21.a</v>
          </cell>
          <cell r="B162" t="str">
            <v>Response</v>
          </cell>
          <cell r="D162" t="str">
            <v>Category option</v>
          </cell>
          <cell r="E162">
            <v>1</v>
          </cell>
          <cell r="I162" t="str">
            <v>Refrigerator / Freezer</v>
          </cell>
          <cell r="K162" t="str">
            <v>Jeleira / Frigorífiku</v>
          </cell>
        </row>
        <row r="163">
          <cell r="A163" t="str">
            <v>M7.21.b</v>
          </cell>
          <cell r="B163" t="str">
            <v>Response</v>
          </cell>
          <cell r="D163" t="str">
            <v>Category option</v>
          </cell>
          <cell r="E163">
            <v>2</v>
          </cell>
          <cell r="I163" t="str">
            <v>Computer / iPad</v>
          </cell>
          <cell r="K163" t="str">
            <v>Komputador / iPad</v>
          </cell>
        </row>
        <row r="164">
          <cell r="A164" t="str">
            <v>M7.21.c</v>
          </cell>
          <cell r="B164" t="str">
            <v>Response</v>
          </cell>
          <cell r="D164" t="str">
            <v>Category option</v>
          </cell>
          <cell r="E164">
            <v>3</v>
          </cell>
          <cell r="I164" t="str">
            <v>Washing Machine</v>
          </cell>
          <cell r="K164" t="str">
            <v>Makina fase roupa</v>
          </cell>
        </row>
        <row r="165">
          <cell r="A165" t="str">
            <v>M11.13.a</v>
          </cell>
          <cell r="B165" t="str">
            <v>Response</v>
          </cell>
          <cell r="D165" t="str">
            <v>Category option</v>
          </cell>
          <cell r="E165">
            <v>1</v>
          </cell>
          <cell r="I165" t="str">
            <v>Public Hall</v>
          </cell>
          <cell r="K165" t="str">
            <v>Salaun públiku</v>
          </cell>
        </row>
        <row r="166">
          <cell r="A166" t="str">
            <v>M11.13.b</v>
          </cell>
          <cell r="B166" t="str">
            <v>Response</v>
          </cell>
          <cell r="D166" t="str">
            <v>Category option</v>
          </cell>
          <cell r="E166">
            <v>2</v>
          </cell>
          <cell r="I166" t="str">
            <v>Aldeia office</v>
          </cell>
          <cell r="K166" t="str">
            <v>Cede Aldeia</v>
          </cell>
        </row>
        <row r="167">
          <cell r="A167" t="str">
            <v>M11.13.c</v>
          </cell>
          <cell r="B167" t="str">
            <v>Response</v>
          </cell>
          <cell r="D167" t="str">
            <v>Category option</v>
          </cell>
          <cell r="E167">
            <v>3</v>
          </cell>
          <cell r="I167" t="str">
            <v>Suku office</v>
          </cell>
          <cell r="K167" t="str">
            <v>Cede Suku</v>
          </cell>
        </row>
        <row r="168">
          <cell r="A168" t="str">
            <v>M11.13.d</v>
          </cell>
          <cell r="B168" t="str">
            <v>Response</v>
          </cell>
          <cell r="D168" t="str">
            <v>Category option</v>
          </cell>
          <cell r="E168">
            <v>4</v>
          </cell>
          <cell r="I168" t="str">
            <v>Xefe Aldeia's house</v>
          </cell>
          <cell r="K168" t="str">
            <v>Xefe Aldeia nia uma</v>
          </cell>
        </row>
        <row r="169">
          <cell r="A169" t="str">
            <v>M11.13.e</v>
          </cell>
          <cell r="B169" t="str">
            <v>Response</v>
          </cell>
          <cell r="D169" t="str">
            <v>Category option</v>
          </cell>
          <cell r="E169">
            <v>5</v>
          </cell>
          <cell r="I169" t="str">
            <v>Xefe Suku's house</v>
          </cell>
          <cell r="K169" t="str">
            <v>Xefe Suku nia uma</v>
          </cell>
        </row>
        <row r="170">
          <cell r="A170" t="str">
            <v>M11.13.f</v>
          </cell>
          <cell r="B170" t="str">
            <v>Response</v>
          </cell>
          <cell r="D170" t="str">
            <v>Category option</v>
          </cell>
          <cell r="E170">
            <v>6</v>
          </cell>
          <cell r="I170" t="str">
            <v>School</v>
          </cell>
          <cell r="K170" t="str">
            <v>Escola</v>
          </cell>
        </row>
        <row r="171">
          <cell r="A171" t="str">
            <v>M11.13.g</v>
          </cell>
          <cell r="B171" t="str">
            <v>Response</v>
          </cell>
          <cell r="D171" t="str">
            <v>Category option</v>
          </cell>
          <cell r="E171">
            <v>7</v>
          </cell>
          <cell r="I171" t="str">
            <v>Church</v>
          </cell>
          <cell r="K171" t="str">
            <v>Igreja</v>
          </cell>
        </row>
        <row r="172">
          <cell r="A172" t="str">
            <v>M11.13.h</v>
          </cell>
          <cell r="B172" t="str">
            <v>Response</v>
          </cell>
          <cell r="D172" t="str">
            <v>Category option</v>
          </cell>
          <cell r="E172">
            <v>8</v>
          </cell>
          <cell r="I172" t="str">
            <v>Health centre</v>
          </cell>
          <cell r="K172" t="str">
            <v>Sentru saúde</v>
          </cell>
        </row>
        <row r="173">
          <cell r="A173" t="str">
            <v>M11.13.i</v>
          </cell>
          <cell r="B173" t="str">
            <v>Response</v>
          </cell>
          <cell r="D173" t="str">
            <v>Category option</v>
          </cell>
          <cell r="E173">
            <v>9</v>
          </cell>
          <cell r="I173" t="str">
            <v>Outside on the grass</v>
          </cell>
          <cell r="K173" t="str">
            <v>Iha rai luan</v>
          </cell>
        </row>
        <row r="174">
          <cell r="A174" t="str">
            <v>M11.10.a</v>
          </cell>
          <cell r="B174" t="str">
            <v>Response</v>
          </cell>
          <cell r="D174" t="str">
            <v>Category option</v>
          </cell>
          <cell r="E174">
            <v>2</v>
          </cell>
          <cell r="I174" t="str">
            <v>Knows</v>
          </cell>
          <cell r="K174" t="str">
            <v>Hatene</v>
          </cell>
        </row>
        <row r="175">
          <cell r="A175" t="str">
            <v>H5.20.a</v>
          </cell>
          <cell r="B175" t="str">
            <v>Response</v>
          </cell>
          <cell r="D175" t="str">
            <v>Category option</v>
          </cell>
          <cell r="E175">
            <v>1</v>
          </cell>
          <cell r="I175" t="str">
            <v xml:space="preserve">Bottled </v>
          </cell>
          <cell r="K175" t="str">
            <v>Be botir (AQUA)</v>
          </cell>
        </row>
        <row r="176">
          <cell r="A176" t="str">
            <v>H5.20.b</v>
          </cell>
          <cell r="B176" t="str">
            <v>Response</v>
          </cell>
          <cell r="D176" t="str">
            <v>Category option</v>
          </cell>
          <cell r="E176">
            <v>2</v>
          </cell>
          <cell r="I176" t="str">
            <v xml:space="preserve">Piped Into Dwelling </v>
          </cell>
          <cell r="K176" t="str">
            <v>Pipa ba uma kain</v>
          </cell>
        </row>
        <row r="177">
          <cell r="A177" t="str">
            <v>H5.20.c</v>
          </cell>
          <cell r="B177" t="str">
            <v>Response</v>
          </cell>
          <cell r="D177" t="str">
            <v>Category option</v>
          </cell>
          <cell r="E177">
            <v>3</v>
          </cell>
          <cell r="I177" t="str">
            <v>Piped To Yard / Plot (On-Site)</v>
          </cell>
          <cell r="K177" t="str">
            <v xml:space="preserve">Pipa iha uma ninin (iha fatin) </v>
          </cell>
        </row>
        <row r="178">
          <cell r="A178" t="str">
            <v>H5.20.d</v>
          </cell>
          <cell r="B178" t="str">
            <v>Response</v>
          </cell>
          <cell r="D178" t="str">
            <v>Category option</v>
          </cell>
          <cell r="E178">
            <v>4</v>
          </cell>
          <cell r="I178" t="str">
            <v>Tap / Standpipe Off-Site</v>
          </cell>
          <cell r="K178" t="str">
            <v>Torneira</v>
          </cell>
        </row>
        <row r="179">
          <cell r="A179" t="str">
            <v>H5.20.e</v>
          </cell>
          <cell r="B179" t="str">
            <v>Response</v>
          </cell>
          <cell r="D179" t="str">
            <v>Category option</v>
          </cell>
          <cell r="E179">
            <v>5</v>
          </cell>
          <cell r="I179" t="str">
            <v>Well</v>
          </cell>
          <cell r="K179" t="str">
            <v>Be posu</v>
          </cell>
        </row>
        <row r="180">
          <cell r="A180" t="str">
            <v>H5.20.f</v>
          </cell>
          <cell r="B180" t="str">
            <v>Response</v>
          </cell>
          <cell r="D180" t="str">
            <v>Category option</v>
          </cell>
          <cell r="E180">
            <v>6</v>
          </cell>
          <cell r="I180" t="str">
            <v>Borehole</v>
          </cell>
          <cell r="K180" t="str">
            <v xml:space="preserve">Ke'e be </v>
          </cell>
        </row>
        <row r="181">
          <cell r="A181" t="str">
            <v>H5.20.g</v>
          </cell>
          <cell r="B181" t="str">
            <v>Response</v>
          </cell>
          <cell r="D181" t="str">
            <v>Category option</v>
          </cell>
          <cell r="E181">
            <v>7</v>
          </cell>
          <cell r="I181" t="str">
            <v>Spring</v>
          </cell>
          <cell r="K181" t="str">
            <v>Be moris</v>
          </cell>
        </row>
        <row r="182">
          <cell r="A182" t="str">
            <v>H5.20.h</v>
          </cell>
          <cell r="B182" t="str">
            <v>Response</v>
          </cell>
          <cell r="D182" t="str">
            <v>Category option</v>
          </cell>
          <cell r="E182">
            <v>8</v>
          </cell>
          <cell r="I182" t="str">
            <v>River / Stream</v>
          </cell>
          <cell r="K182" t="str">
            <v>Mota / be sulin</v>
          </cell>
        </row>
        <row r="183">
          <cell r="A183" t="str">
            <v>H5.20.i</v>
          </cell>
          <cell r="B183" t="str">
            <v>Response</v>
          </cell>
          <cell r="D183" t="str">
            <v>Category option</v>
          </cell>
          <cell r="E183">
            <v>9</v>
          </cell>
          <cell r="I183" t="str">
            <v>Dam / Lake / Pond</v>
          </cell>
          <cell r="K183" t="str">
            <v>Kolam / lagua</v>
          </cell>
        </row>
        <row r="184">
          <cell r="A184" t="str">
            <v>H5.20.j</v>
          </cell>
          <cell r="B184" t="str">
            <v>Response</v>
          </cell>
          <cell r="D184" t="str">
            <v>Category option</v>
          </cell>
          <cell r="E184">
            <v>10</v>
          </cell>
          <cell r="I184" t="str">
            <v xml:space="preserve">Canal / Irrigation Channel  </v>
          </cell>
          <cell r="K184" t="str">
            <v xml:space="preserve">Be dalan / kanal irigasaun </v>
          </cell>
        </row>
        <row r="185">
          <cell r="A185" t="str">
            <v>H5.20.k</v>
          </cell>
          <cell r="B185" t="str">
            <v>Response</v>
          </cell>
          <cell r="D185" t="str">
            <v>Category option</v>
          </cell>
          <cell r="E185">
            <v>11</v>
          </cell>
          <cell r="I185" t="str">
            <v>Rainwater</v>
          </cell>
          <cell r="K185" t="str">
            <v>Udan been</v>
          </cell>
        </row>
        <row r="186">
          <cell r="A186" t="str">
            <v>H5.20.l</v>
          </cell>
          <cell r="B186" t="str">
            <v>Response</v>
          </cell>
          <cell r="D186" t="str">
            <v>Category option</v>
          </cell>
          <cell r="E186">
            <v>12</v>
          </cell>
          <cell r="I186" t="str">
            <v>Truck / Cart / Tanker</v>
          </cell>
          <cell r="K186" t="str">
            <v>Trek / gerobak / Tanke</v>
          </cell>
        </row>
        <row r="187">
          <cell r="A187" t="str">
            <v>MC5.02a</v>
          </cell>
          <cell r="B187" t="str">
            <v>Response</v>
          </cell>
          <cell r="D187" t="str">
            <v>Category option</v>
          </cell>
          <cell r="E187">
            <v>1</v>
          </cell>
          <cell r="I187" t="str">
            <v>Kgs</v>
          </cell>
          <cell r="K187" t="str">
            <v>Kilo</v>
          </cell>
        </row>
        <row r="188">
          <cell r="A188" t="str">
            <v>MC5.02b</v>
          </cell>
          <cell r="B188" t="str">
            <v>Response</v>
          </cell>
          <cell r="D188" t="str">
            <v>Category option</v>
          </cell>
          <cell r="E188">
            <v>2</v>
          </cell>
          <cell r="I188" t="str">
            <v>Small tin / milk can (330g)</v>
          </cell>
        </row>
        <row r="189">
          <cell r="A189" t="str">
            <v>MC5.02c</v>
          </cell>
          <cell r="B189" t="str">
            <v>Response</v>
          </cell>
          <cell r="D189" t="str">
            <v>Category option</v>
          </cell>
          <cell r="E189">
            <v>3</v>
          </cell>
          <cell r="I189" t="str">
            <v>Sack</v>
          </cell>
          <cell r="K189" t="str">
            <v>Saku</v>
          </cell>
        </row>
        <row r="190">
          <cell r="A190" t="str">
            <v>MC5.02d</v>
          </cell>
          <cell r="B190" t="str">
            <v>Response</v>
          </cell>
          <cell r="D190" t="str">
            <v>Category option</v>
          </cell>
          <cell r="E190">
            <v>4</v>
          </cell>
          <cell r="I190" t="str">
            <v>Cart</v>
          </cell>
          <cell r="K190" t="str">
            <v>Gerobak / karosa</v>
          </cell>
        </row>
        <row r="191">
          <cell r="A191" t="str">
            <v>MC5.02e</v>
          </cell>
          <cell r="B191" t="str">
            <v>Response</v>
          </cell>
          <cell r="D191" t="str">
            <v>Category option</v>
          </cell>
          <cell r="E191">
            <v>5</v>
          </cell>
          <cell r="I191" t="str">
            <v>Don't know - estimate amount with image of cart</v>
          </cell>
          <cell r="K191" t="str">
            <v>La hatene - koko sura liu husi hare foto gerobak</v>
          </cell>
        </row>
        <row r="192">
          <cell r="A192" t="str">
            <v>MC5.01a</v>
          </cell>
          <cell r="B192" t="str">
            <v>Response</v>
          </cell>
          <cell r="D192" t="str">
            <v>Category option</v>
          </cell>
          <cell r="E192">
            <v>1</v>
          </cell>
          <cell r="I192" t="str">
            <v>Cassava</v>
          </cell>
          <cell r="K192" t="str">
            <v>Aifarina</v>
          </cell>
        </row>
        <row r="193">
          <cell r="A193" t="str">
            <v>MC5.01b</v>
          </cell>
          <cell r="B193" t="str">
            <v>Response</v>
          </cell>
          <cell r="D193" t="str">
            <v>Category option</v>
          </cell>
          <cell r="E193">
            <v>2</v>
          </cell>
          <cell r="I193" t="str">
            <v>Maize or corn</v>
          </cell>
          <cell r="K193" t="str">
            <v>Batar</v>
          </cell>
        </row>
        <row r="194">
          <cell r="A194" t="str">
            <v>MC5.01c</v>
          </cell>
          <cell r="B194" t="str">
            <v>Response</v>
          </cell>
          <cell r="D194" t="str">
            <v>Category option</v>
          </cell>
          <cell r="E194">
            <v>3</v>
          </cell>
          <cell r="I194" t="str">
            <v>Rice</v>
          </cell>
          <cell r="K194" t="str">
            <v>Fos / hare</v>
          </cell>
        </row>
        <row r="195">
          <cell r="A195" t="str">
            <v>MC5.01d</v>
          </cell>
          <cell r="B195" t="str">
            <v>Response</v>
          </cell>
          <cell r="D195" t="str">
            <v>Category option</v>
          </cell>
          <cell r="E195">
            <v>4</v>
          </cell>
          <cell r="I195" t="str">
            <v>Squash / pumpkin</v>
          </cell>
          <cell r="K195" t="str">
            <v>Lakeru</v>
          </cell>
        </row>
        <row r="196">
          <cell r="A196" t="str">
            <v>MC5.01e</v>
          </cell>
          <cell r="B196" t="str">
            <v>Response</v>
          </cell>
          <cell r="D196" t="str">
            <v>Category option</v>
          </cell>
          <cell r="E196">
            <v>5</v>
          </cell>
          <cell r="I196" t="str">
            <v>Potato / sweet potato</v>
          </cell>
          <cell r="K196" t="str">
            <v>Fehuk ka fehuk midar</v>
          </cell>
        </row>
        <row r="197">
          <cell r="A197" t="str">
            <v>MC5.01f</v>
          </cell>
          <cell r="B197" t="str">
            <v>Response</v>
          </cell>
          <cell r="D197" t="str">
            <v>Category option</v>
          </cell>
          <cell r="E197">
            <v>6</v>
          </cell>
          <cell r="I197" t="str">
            <v>Taro (talas / kontas)</v>
          </cell>
          <cell r="K197" t="str">
            <v>Talas ka kontas</v>
          </cell>
        </row>
        <row r="198">
          <cell r="A198" t="str">
            <v>MC5.01g</v>
          </cell>
          <cell r="B198" t="str">
            <v>Response</v>
          </cell>
          <cell r="D198" t="str">
            <v>Category option</v>
          </cell>
          <cell r="E198">
            <v>7</v>
          </cell>
          <cell r="I198" t="str">
            <v>Beans (kidney beans, soy beans)</v>
          </cell>
          <cell r="K198" t="str">
            <v>Koto (koto mean, fore keli)</v>
          </cell>
        </row>
        <row r="199">
          <cell r="A199" t="str">
            <v>MC5.01h</v>
          </cell>
          <cell r="B199" t="str">
            <v>Response</v>
          </cell>
          <cell r="D199" t="str">
            <v>Category option</v>
          </cell>
          <cell r="E199">
            <v>8</v>
          </cell>
          <cell r="I199" t="str">
            <v>Peanuts</v>
          </cell>
          <cell r="K199" t="str">
            <v>Forai</v>
          </cell>
        </row>
        <row r="200">
          <cell r="A200" t="str">
            <v>MC5.01i</v>
          </cell>
          <cell r="B200" t="str">
            <v>Response</v>
          </cell>
          <cell r="D200" t="str">
            <v>Category option</v>
          </cell>
          <cell r="E200">
            <v>9</v>
          </cell>
          <cell r="I200" t="str">
            <v>Other vegetables</v>
          </cell>
          <cell r="K200" t="str">
            <v>Modo sira seluk</v>
          </cell>
        </row>
        <row r="201">
          <cell r="A201" t="str">
            <v>MC5.01j</v>
          </cell>
          <cell r="B201" t="str">
            <v>Response</v>
          </cell>
          <cell r="D201" t="str">
            <v>Category option</v>
          </cell>
          <cell r="E201">
            <v>10</v>
          </cell>
          <cell r="I201" t="str">
            <v>Bananas</v>
          </cell>
          <cell r="K201" t="str">
            <v>Hudi</v>
          </cell>
        </row>
        <row r="202">
          <cell r="A202" t="str">
            <v>MC5.01k</v>
          </cell>
          <cell r="B202" t="str">
            <v>Response</v>
          </cell>
          <cell r="D202" t="str">
            <v>Category option</v>
          </cell>
          <cell r="E202">
            <v>11</v>
          </cell>
          <cell r="I202" t="str">
            <v>Coconuts</v>
          </cell>
          <cell r="K202" t="str">
            <v>Nuu</v>
          </cell>
        </row>
        <row r="203">
          <cell r="A203" t="str">
            <v>MC5.01l</v>
          </cell>
          <cell r="B203" t="str">
            <v>Response</v>
          </cell>
          <cell r="D203" t="str">
            <v>Category option</v>
          </cell>
          <cell r="E203">
            <v>12</v>
          </cell>
          <cell r="I203" t="str">
            <v>Other fruit</v>
          </cell>
          <cell r="K203" t="str">
            <v>Ai-fuan sira seluk</v>
          </cell>
        </row>
        <row r="204">
          <cell r="A204" t="str">
            <v>MC5.01m</v>
          </cell>
          <cell r="B204" t="str">
            <v>Response</v>
          </cell>
          <cell r="D204" t="str">
            <v>Category option</v>
          </cell>
          <cell r="E204">
            <v>13</v>
          </cell>
          <cell r="I204" t="str">
            <v>Coffee</v>
          </cell>
          <cell r="K204" t="str">
            <v>Kafe</v>
          </cell>
        </row>
        <row r="205">
          <cell r="A205" t="str">
            <v>MC5.01n</v>
          </cell>
          <cell r="B205" t="str">
            <v>Response</v>
          </cell>
          <cell r="D205" t="str">
            <v>Category option</v>
          </cell>
          <cell r="E205">
            <v>14</v>
          </cell>
          <cell r="I205" t="str">
            <v>Other crops</v>
          </cell>
          <cell r="K205" t="str">
            <v>Ai-han seluk</v>
          </cell>
        </row>
        <row r="206">
          <cell r="A206" t="str">
            <v>H5.21.a</v>
          </cell>
          <cell r="B206" t="str">
            <v>Response</v>
          </cell>
          <cell r="D206" t="str">
            <v>Category option</v>
          </cell>
          <cell r="E206">
            <v>1</v>
          </cell>
          <cell r="I206" t="str">
            <v>Just this family</v>
          </cell>
          <cell r="K206" t="str">
            <v>Familia ida ne deit</v>
          </cell>
        </row>
        <row r="207">
          <cell r="A207" t="str">
            <v>H5.21.b</v>
          </cell>
          <cell r="B207" t="str">
            <v>Response</v>
          </cell>
          <cell r="D207" t="str">
            <v>Category option</v>
          </cell>
          <cell r="E207">
            <v>2</v>
          </cell>
          <cell r="I207" t="str">
            <v>Just some people</v>
          </cell>
          <cell r="K207" t="str">
            <v>Ema balun deit</v>
          </cell>
        </row>
        <row r="208">
          <cell r="A208" t="str">
            <v>H5.21.c</v>
          </cell>
          <cell r="B208" t="str">
            <v>Response</v>
          </cell>
          <cell r="D208" t="str">
            <v>Category option</v>
          </cell>
          <cell r="E208">
            <v>3</v>
          </cell>
          <cell r="I208" t="str">
            <v>Anyone - a public source that anybody in the aldeia can use</v>
          </cell>
          <cell r="K208" t="str">
            <v>Ema hotu-hotu (be'e matan públiku ida nebee ema hotu-hotu iha aldeia bele uza)</v>
          </cell>
        </row>
        <row r="209">
          <cell r="A209" t="str">
            <v>MC10.02a</v>
          </cell>
          <cell r="B209" t="str">
            <v>Response</v>
          </cell>
          <cell r="D209" t="str">
            <v>Category option</v>
          </cell>
          <cell r="E209">
            <v>1</v>
          </cell>
          <cell r="I209" t="str">
            <v>Date: year, month, day</v>
          </cell>
          <cell r="K209" t="str">
            <v>Data: tinan, fulan no loron</v>
          </cell>
        </row>
        <row r="210">
          <cell r="A210" t="str">
            <v>MC10.02b</v>
          </cell>
          <cell r="B210" t="str">
            <v>Response</v>
          </cell>
          <cell r="D210" t="str">
            <v>Category option</v>
          </cell>
          <cell r="E210">
            <v>2</v>
          </cell>
          <cell r="I210" t="str">
            <v>Date: year, month only</v>
          </cell>
          <cell r="K210" t="str">
            <v>Data: tinan no fulan deit</v>
          </cell>
        </row>
        <row r="211">
          <cell r="A211" t="str">
            <v>MC10.02c</v>
          </cell>
          <cell r="B211" t="str">
            <v>Response</v>
          </cell>
          <cell r="D211" t="str">
            <v>Category option</v>
          </cell>
          <cell r="E211">
            <v>3</v>
          </cell>
          <cell r="I211" t="str">
            <v>Days ago</v>
          </cell>
          <cell r="K211" t="str">
            <v>Loron liu ba</v>
          </cell>
        </row>
        <row r="212">
          <cell r="A212" t="str">
            <v>MC10.02d</v>
          </cell>
          <cell r="B212" t="str">
            <v>Response</v>
          </cell>
          <cell r="D212" t="str">
            <v>Category option</v>
          </cell>
          <cell r="E212">
            <v>4</v>
          </cell>
          <cell r="I212" t="str">
            <v>Weeks ago</v>
          </cell>
          <cell r="K212" t="str">
            <v>Semana liu ba</v>
          </cell>
        </row>
        <row r="213">
          <cell r="A213" t="str">
            <v>MC10.08a</v>
          </cell>
          <cell r="B213" t="str">
            <v>Response</v>
          </cell>
          <cell r="D213" t="str">
            <v>Category option</v>
          </cell>
          <cell r="E213">
            <v>1</v>
          </cell>
          <cell r="I213" t="str">
            <v>Walk</v>
          </cell>
          <cell r="K213" t="str">
            <v>Lao</v>
          </cell>
        </row>
        <row r="214">
          <cell r="A214" t="str">
            <v>MC10.08b</v>
          </cell>
          <cell r="B214" t="str">
            <v>Response</v>
          </cell>
          <cell r="D214" t="str">
            <v>Category option</v>
          </cell>
          <cell r="E214">
            <v>2</v>
          </cell>
          <cell r="I214" t="str">
            <v>Bicycle</v>
          </cell>
          <cell r="K214" t="str">
            <v>Biskleta</v>
          </cell>
        </row>
        <row r="215">
          <cell r="A215" t="str">
            <v>MC10.08c</v>
          </cell>
          <cell r="B215" t="str">
            <v>Response</v>
          </cell>
          <cell r="D215" t="str">
            <v>Category option</v>
          </cell>
          <cell r="E215">
            <v>3</v>
          </cell>
          <cell r="I215" t="str">
            <v>Taxi</v>
          </cell>
          <cell r="K215" t="str">
            <v>Taxi</v>
          </cell>
        </row>
        <row r="216">
          <cell r="A216" t="str">
            <v>MC10.08d</v>
          </cell>
          <cell r="B216" t="str">
            <v>Response</v>
          </cell>
          <cell r="D216" t="str">
            <v>Category option</v>
          </cell>
          <cell r="E216">
            <v>4</v>
          </cell>
          <cell r="I216" t="str">
            <v>Private car / private truck</v>
          </cell>
          <cell r="K216" t="str">
            <v>Kareta / truk privadu</v>
          </cell>
        </row>
        <row r="217">
          <cell r="A217" t="str">
            <v>MC10.08e</v>
          </cell>
          <cell r="B217" t="str">
            <v>Response</v>
          </cell>
          <cell r="D217" t="str">
            <v>Category option</v>
          </cell>
          <cell r="E217">
            <v>5</v>
          </cell>
          <cell r="I217" t="str">
            <v>Motorbike / scooter</v>
          </cell>
          <cell r="K217" t="str">
            <v>Motor</v>
          </cell>
        </row>
        <row r="218">
          <cell r="A218" t="str">
            <v>MC10.08f</v>
          </cell>
          <cell r="B218" t="str">
            <v>Response</v>
          </cell>
          <cell r="D218" t="str">
            <v>Category option</v>
          </cell>
          <cell r="E218">
            <v>6</v>
          </cell>
          <cell r="I218" t="str">
            <v>Public truck / mikrolet / bus</v>
          </cell>
          <cell r="K218" t="str">
            <v>Angguna / mikrolet / truk publiku</v>
          </cell>
        </row>
        <row r="219">
          <cell r="A219" t="str">
            <v>MC10.08g</v>
          </cell>
          <cell r="B219" t="str">
            <v>Response</v>
          </cell>
          <cell r="D219" t="str">
            <v>Category option</v>
          </cell>
          <cell r="E219">
            <v>7</v>
          </cell>
          <cell r="I219" t="str">
            <v>Horse</v>
          </cell>
          <cell r="K219" t="str">
            <v>Kuda</v>
          </cell>
        </row>
        <row r="220">
          <cell r="A220" t="str">
            <v>MC10.08h</v>
          </cell>
          <cell r="B220" t="str">
            <v>Response</v>
          </cell>
          <cell r="D220" t="str">
            <v>Category option</v>
          </cell>
          <cell r="E220">
            <v>8</v>
          </cell>
          <cell r="I220" t="str">
            <v>Boat</v>
          </cell>
          <cell r="K220" t="str">
            <v>Ber'o</v>
          </cell>
        </row>
        <row r="221">
          <cell r="A221" t="str">
            <v>MC10.08i</v>
          </cell>
          <cell r="B221" t="str">
            <v>Response</v>
          </cell>
          <cell r="D221" t="str">
            <v>Category option</v>
          </cell>
          <cell r="E221">
            <v>9</v>
          </cell>
          <cell r="I221" t="str">
            <v>Public Ferry</v>
          </cell>
          <cell r="K221" t="str">
            <v>Ferry</v>
          </cell>
        </row>
        <row r="222">
          <cell r="A222" t="str">
            <v>MC10.50a</v>
          </cell>
          <cell r="B222" t="str">
            <v>Response</v>
          </cell>
          <cell r="D222" t="str">
            <v>Category option</v>
          </cell>
          <cell r="E222">
            <v>1</v>
          </cell>
          <cell r="I222" t="str">
            <v>Improved</v>
          </cell>
          <cell r="K222" t="str">
            <v>Diak liu tan</v>
          </cell>
        </row>
        <row r="223">
          <cell r="A223" t="str">
            <v>MC10.50b</v>
          </cell>
          <cell r="B223" t="str">
            <v>Response</v>
          </cell>
          <cell r="D223" t="str">
            <v>Category option</v>
          </cell>
          <cell r="E223">
            <v>2</v>
          </cell>
          <cell r="I223" t="str">
            <v>Deteriorated</v>
          </cell>
          <cell r="K223" t="str">
            <v>At liu tan</v>
          </cell>
        </row>
        <row r="224">
          <cell r="A224" t="str">
            <v>MC10.50c</v>
          </cell>
          <cell r="B224" t="str">
            <v>Response</v>
          </cell>
          <cell r="D224" t="str">
            <v>Category option</v>
          </cell>
          <cell r="E224">
            <v>3</v>
          </cell>
          <cell r="I224" t="str">
            <v>Stayed the same</v>
          </cell>
          <cell r="K224" t="str">
            <v>Hanesan deit</v>
          </cell>
        </row>
        <row r="225">
          <cell r="A225" t="str">
            <v>MC10.50d</v>
          </cell>
          <cell r="B225" t="str">
            <v>Response</v>
          </cell>
          <cell r="D225" t="str">
            <v>Category option</v>
          </cell>
          <cell r="E225">
            <v>4</v>
          </cell>
          <cell r="I225" t="str">
            <v>Not in aldeia 2 years ago</v>
          </cell>
          <cell r="K225" t="str">
            <v>La hela iha aldeia ne'e tinan 2 kotuk</v>
          </cell>
        </row>
        <row r="226">
          <cell r="A226" t="str">
            <v>MC12.01.a</v>
          </cell>
          <cell r="B226" t="str">
            <v>Response</v>
          </cell>
          <cell r="D226" t="str">
            <v>Category option</v>
          </cell>
          <cell r="E226">
            <v>1</v>
          </cell>
          <cell r="I226" t="str">
            <v>Selling crops (that the household has grown or collected, not bought and re-sold)</v>
          </cell>
          <cell r="K226" t="str">
            <v>Fa'an kuda modo (nebe umakain kuda ou koileta laos sosa no fa'an hikas)</v>
          </cell>
        </row>
        <row r="227">
          <cell r="A227" t="str">
            <v>MC12.01.b</v>
          </cell>
          <cell r="B227" t="str">
            <v>Response</v>
          </cell>
          <cell r="D227" t="str">
            <v>Category option</v>
          </cell>
          <cell r="E227">
            <v>2</v>
          </cell>
          <cell r="I227" t="str">
            <v>Selling coffee</v>
          </cell>
          <cell r="K227" t="str">
            <v>Fa'an kafe</v>
          </cell>
        </row>
        <row r="228">
          <cell r="A228" t="str">
            <v>MC12.01.c</v>
          </cell>
          <cell r="B228" t="str">
            <v>Response</v>
          </cell>
          <cell r="D228" t="str">
            <v>Category option</v>
          </cell>
          <cell r="E228">
            <v>3</v>
          </cell>
          <cell r="I228" t="str">
            <v>Selling chickens or other livestock</v>
          </cell>
          <cell r="K228" t="str">
            <v>Fa'an manu ka animal hakiak seluk</v>
          </cell>
        </row>
        <row r="229">
          <cell r="A229" t="str">
            <v>MC12.01.d</v>
          </cell>
          <cell r="B229" t="str">
            <v>Response</v>
          </cell>
          <cell r="D229" t="str">
            <v>Category option</v>
          </cell>
          <cell r="E229">
            <v>4</v>
          </cell>
          <cell r="I229" t="str">
            <v>Selling fish</v>
          </cell>
          <cell r="K229" t="str">
            <v>Fa'an ikan</v>
          </cell>
        </row>
        <row r="230">
          <cell r="A230" t="str">
            <v>MC12.01.e</v>
          </cell>
          <cell r="B230" t="str">
            <v>Response</v>
          </cell>
          <cell r="D230" t="str">
            <v>Category option</v>
          </cell>
          <cell r="E230">
            <v>5</v>
          </cell>
          <cell r="I230" t="str">
            <v>Selling game</v>
          </cell>
          <cell r="K230" t="str">
            <v>Fa'an kasa</v>
          </cell>
        </row>
        <row r="231">
          <cell r="A231" t="str">
            <v>MC12.01.f</v>
          </cell>
          <cell r="B231" t="str">
            <v>Response</v>
          </cell>
          <cell r="D231" t="str">
            <v>Category option</v>
          </cell>
          <cell r="E231">
            <v>6</v>
          </cell>
          <cell r="I231" t="str">
            <v>Selling things on the street, in the market or in a kiosk (including crops bought and re-sold)</v>
          </cell>
          <cell r="K231" t="str">
            <v>Fila liman, por ezemplu fa'an sasan iha dalan ibun, iha merkadu, ka loke kios (inklui modo nebe sosa no fa'an hikas)</v>
          </cell>
        </row>
        <row r="232">
          <cell r="A232" t="str">
            <v>MC12.01.g</v>
          </cell>
          <cell r="B232" t="str">
            <v>Response</v>
          </cell>
          <cell r="D232" t="str">
            <v>Category option</v>
          </cell>
          <cell r="E232">
            <v>7</v>
          </cell>
          <cell r="I232" t="str">
            <v>Household member driving a taxi, mikrolet or truck</v>
          </cell>
          <cell r="K232" t="str">
            <v>Membru uma kain lori taxi, mikrolet ka truk</v>
          </cell>
        </row>
        <row r="233">
          <cell r="A233" t="str">
            <v>MC12.01.h</v>
          </cell>
          <cell r="B233" t="str">
            <v>Response</v>
          </cell>
          <cell r="D233" t="str">
            <v>Category option</v>
          </cell>
          <cell r="E233">
            <v>8</v>
          </cell>
          <cell r="I233" t="str">
            <v>Earning money for project work (day-labourer)</v>
          </cell>
          <cell r="K233" t="str">
            <v>Hetan osan husi servisu proyek</v>
          </cell>
        </row>
        <row r="234">
          <cell r="A234" t="str">
            <v>MC12.01.i</v>
          </cell>
          <cell r="B234" t="str">
            <v>Response</v>
          </cell>
          <cell r="D234" t="str">
            <v>Category option</v>
          </cell>
          <cell r="E234">
            <v>9</v>
          </cell>
          <cell r="I234" t="str">
            <v>Salary or payment for working for an employer</v>
          </cell>
          <cell r="K234" t="str">
            <v>Salariu ka kolen husi servisu ba patraun (serbisu ba ema ruma)</v>
          </cell>
        </row>
        <row r="235">
          <cell r="A235" t="str">
            <v>MC12.01.j</v>
          </cell>
          <cell r="B235" t="str">
            <v>Response</v>
          </cell>
          <cell r="D235" t="str">
            <v>Category option</v>
          </cell>
          <cell r="E235">
            <v>10</v>
          </cell>
          <cell r="I235" t="str">
            <v>Government transfers or subsidies e.g. pension/war veteran payments</v>
          </cell>
          <cell r="K235" t="str">
            <v>Transfere goevrnu ka subsisi. Ezemplu pensaun/ pensaun veteranu funu</v>
          </cell>
        </row>
        <row r="236">
          <cell r="A236" t="str">
            <v>MC12.01.k</v>
          </cell>
          <cell r="B236" t="str">
            <v>Response</v>
          </cell>
          <cell r="D236" t="str">
            <v>Category option</v>
          </cell>
          <cell r="E236">
            <v>11</v>
          </cell>
          <cell r="I236" t="str">
            <v>Money received from people living outside this household, including money for bride price and traditional practices (gifts, remittances)</v>
          </cell>
          <cell r="K236" t="str">
            <v>Presente osan husi ema nebee hela liur ba uma kain ne'e, inklui osan ba barlake ka pratika tradisional</v>
          </cell>
        </row>
        <row r="237">
          <cell r="A237" t="str">
            <v>MC12.01.l</v>
          </cell>
          <cell r="B237" t="str">
            <v>Response</v>
          </cell>
          <cell r="D237" t="str">
            <v>Category option</v>
          </cell>
          <cell r="E237">
            <v>12</v>
          </cell>
          <cell r="I237" t="str">
            <v>Earning money by working for self or household in another way</v>
          </cell>
          <cell r="K237" t="str">
            <v>Hetan osan husi servisu seluk ba an rasik ka uma kain rasik</v>
          </cell>
        </row>
        <row r="238">
          <cell r="A238" t="str">
            <v>MC12.05.a</v>
          </cell>
          <cell r="B238" t="str">
            <v>Response</v>
          </cell>
          <cell r="D238" t="str">
            <v>Category option</v>
          </cell>
          <cell r="E238">
            <v>1306</v>
          </cell>
          <cell r="I238" t="str">
            <v>June 2013</v>
          </cell>
          <cell r="K238" t="str">
            <v>Junu 2013</v>
          </cell>
        </row>
        <row r="239">
          <cell r="A239" t="str">
            <v>MC12.05.b</v>
          </cell>
          <cell r="B239" t="str">
            <v>Response</v>
          </cell>
          <cell r="D239" t="str">
            <v>Category option</v>
          </cell>
          <cell r="E239">
            <v>1307</v>
          </cell>
          <cell r="I239" t="str">
            <v>July 2013</v>
          </cell>
          <cell r="K239" t="str">
            <v>Jullu 2013</v>
          </cell>
        </row>
        <row r="240">
          <cell r="A240" t="str">
            <v>MC12.05.c</v>
          </cell>
          <cell r="B240" t="str">
            <v>Response</v>
          </cell>
          <cell r="D240" t="str">
            <v>Category option</v>
          </cell>
          <cell r="E240">
            <v>1308</v>
          </cell>
          <cell r="I240" t="str">
            <v>August 2013</v>
          </cell>
          <cell r="K240" t="str">
            <v>Agustu 2013</v>
          </cell>
        </row>
        <row r="241">
          <cell r="A241" t="str">
            <v>MC12.05.d</v>
          </cell>
          <cell r="B241" t="str">
            <v>Response</v>
          </cell>
          <cell r="D241" t="str">
            <v>Category option</v>
          </cell>
          <cell r="E241">
            <v>1309</v>
          </cell>
          <cell r="I241" t="str">
            <v>September 2013</v>
          </cell>
          <cell r="K241" t="str">
            <v>Setembru 2013</v>
          </cell>
        </row>
        <row r="242">
          <cell r="A242" t="str">
            <v>MC12.05.e</v>
          </cell>
          <cell r="B242" t="str">
            <v>Response</v>
          </cell>
          <cell r="D242" t="str">
            <v>Category option</v>
          </cell>
          <cell r="E242">
            <v>1310</v>
          </cell>
          <cell r="I242" t="str">
            <v>October 2013</v>
          </cell>
          <cell r="K242" t="str">
            <v>Outubru 2013</v>
          </cell>
        </row>
        <row r="243">
          <cell r="A243" t="str">
            <v>MC12.05.f</v>
          </cell>
          <cell r="B243" t="str">
            <v>Response</v>
          </cell>
          <cell r="D243" t="str">
            <v>Category option</v>
          </cell>
          <cell r="E243">
            <v>1311</v>
          </cell>
          <cell r="I243" t="str">
            <v>November 2013</v>
          </cell>
          <cell r="K243" t="str">
            <v>Novembru 2013</v>
          </cell>
        </row>
        <row r="244">
          <cell r="A244" t="str">
            <v>MC12.05.g</v>
          </cell>
          <cell r="B244" t="str">
            <v>Response</v>
          </cell>
          <cell r="D244" t="str">
            <v>Category option</v>
          </cell>
          <cell r="E244">
            <v>1312</v>
          </cell>
          <cell r="I244" t="str">
            <v>December 2013</v>
          </cell>
          <cell r="K244" t="str">
            <v>Dezembru 2013</v>
          </cell>
        </row>
        <row r="245">
          <cell r="A245" t="str">
            <v>MC12.05.h</v>
          </cell>
          <cell r="B245" t="str">
            <v>Response</v>
          </cell>
          <cell r="D245" t="str">
            <v>Category option</v>
          </cell>
          <cell r="E245">
            <v>1401</v>
          </cell>
          <cell r="I245" t="str">
            <v>January 2014</v>
          </cell>
          <cell r="K245" t="str">
            <v>Janeru 2014</v>
          </cell>
        </row>
        <row r="246">
          <cell r="A246" t="str">
            <v>MC12.05.i</v>
          </cell>
          <cell r="B246" t="str">
            <v>Response</v>
          </cell>
          <cell r="D246" t="str">
            <v>Category option</v>
          </cell>
          <cell r="E246">
            <v>1402</v>
          </cell>
          <cell r="I246" t="str">
            <v>February 2014</v>
          </cell>
          <cell r="K246" t="str">
            <v>Febereru 2014</v>
          </cell>
        </row>
        <row r="247">
          <cell r="A247" t="str">
            <v>MC12.05.j</v>
          </cell>
          <cell r="B247" t="str">
            <v>Response</v>
          </cell>
          <cell r="D247" t="str">
            <v>Category option</v>
          </cell>
          <cell r="E247">
            <v>1403</v>
          </cell>
          <cell r="I247" t="str">
            <v>March 2014</v>
          </cell>
          <cell r="K247" t="str">
            <v>Marsu 2014</v>
          </cell>
        </row>
        <row r="248">
          <cell r="A248" t="str">
            <v>MC12.05.k</v>
          </cell>
          <cell r="B248" t="str">
            <v>Response</v>
          </cell>
          <cell r="D248" t="str">
            <v>Category option</v>
          </cell>
          <cell r="E248">
            <v>1404</v>
          </cell>
          <cell r="I248" t="str">
            <v>April 2014</v>
          </cell>
          <cell r="K248" t="str">
            <v>Abril 2014</v>
          </cell>
        </row>
        <row r="249">
          <cell r="A249" t="str">
            <v>MC12.05.l</v>
          </cell>
          <cell r="B249" t="str">
            <v>Response</v>
          </cell>
          <cell r="D249" t="str">
            <v>Category option</v>
          </cell>
          <cell r="E249">
            <v>1405</v>
          </cell>
          <cell r="I249" t="str">
            <v>May 2014</v>
          </cell>
          <cell r="K249" t="str">
            <v>Maiu 2014</v>
          </cell>
        </row>
        <row r="250">
          <cell r="A250" t="str">
            <v>MC12.43.a</v>
          </cell>
          <cell r="B250" t="str">
            <v>Response</v>
          </cell>
          <cell r="D250" t="str">
            <v>Category option</v>
          </cell>
          <cell r="E250">
            <v>1</v>
          </cell>
          <cell r="I250" t="str">
            <v>Private - 1 household</v>
          </cell>
          <cell r="K250" t="str">
            <v>Privadu - uma kain 1 deit</v>
          </cell>
        </row>
        <row r="251">
          <cell r="A251" t="str">
            <v>MC12.43.b</v>
          </cell>
          <cell r="B251" t="str">
            <v>Response</v>
          </cell>
          <cell r="D251" t="str">
            <v>Category option</v>
          </cell>
          <cell r="E251">
            <v>2</v>
          </cell>
          <cell r="I251" t="str">
            <v>Private - shared between a few households</v>
          </cell>
          <cell r="K251" t="str">
            <v>Privadu - uma kain balun sosi</v>
          </cell>
        </row>
        <row r="252">
          <cell r="A252" t="str">
            <v>MC12.43.c</v>
          </cell>
          <cell r="B252" t="str">
            <v>Response</v>
          </cell>
          <cell r="D252" t="str">
            <v>Category option</v>
          </cell>
          <cell r="E252">
            <v>3</v>
          </cell>
          <cell r="I252" t="str">
            <v>Community / public</v>
          </cell>
          <cell r="K252" t="str">
            <v>Komunidade / públiku</v>
          </cell>
        </row>
        <row r="253">
          <cell r="A253" t="str">
            <v>MC12.45.a</v>
          </cell>
          <cell r="B253" t="str">
            <v>Response</v>
          </cell>
          <cell r="D253" t="str">
            <v>Category option</v>
          </cell>
          <cell r="E253">
            <v>1</v>
          </cell>
          <cell r="I253" t="str">
            <v>Community</v>
          </cell>
          <cell r="K253" t="str">
            <v>Komunidade</v>
          </cell>
        </row>
        <row r="254">
          <cell r="A254" t="str">
            <v>MC12.45.b</v>
          </cell>
          <cell r="B254" t="str">
            <v>Response</v>
          </cell>
          <cell r="D254" t="str">
            <v>Category option</v>
          </cell>
          <cell r="E254">
            <v>2</v>
          </cell>
          <cell r="I254" t="str">
            <v>Government or government ministries</v>
          </cell>
          <cell r="K254" t="str">
            <v>Governu ka ministériu sira governu nian</v>
          </cell>
        </row>
        <row r="255">
          <cell r="A255" t="str">
            <v>MC12.45.c</v>
          </cell>
          <cell r="B255" t="str">
            <v>Response</v>
          </cell>
          <cell r="D255" t="str">
            <v>Category option</v>
          </cell>
          <cell r="E255">
            <v>3</v>
          </cell>
          <cell r="I255" t="str">
            <v>Cooperative</v>
          </cell>
          <cell r="K255" t="str">
            <v>Kooperativa</v>
          </cell>
        </row>
        <row r="256">
          <cell r="A256" t="str">
            <v>MC12.45.d</v>
          </cell>
          <cell r="B256" t="str">
            <v>Response</v>
          </cell>
          <cell r="D256" t="str">
            <v>Category option</v>
          </cell>
          <cell r="E256">
            <v>4</v>
          </cell>
          <cell r="I256" t="str">
            <v>Development agency or Aid Program (USAID, AusAID, etc.)</v>
          </cell>
          <cell r="K256" t="str">
            <v>Ajénsia dezenvolvimentu (USAID, AusAID, no sst)</v>
          </cell>
        </row>
        <row r="257">
          <cell r="A257" t="str">
            <v>MC12.45.e</v>
          </cell>
          <cell r="B257" t="str">
            <v>Response</v>
          </cell>
          <cell r="D257" t="str">
            <v>Category option</v>
          </cell>
          <cell r="E257">
            <v>5</v>
          </cell>
          <cell r="I257" t="str">
            <v>NGO</v>
          </cell>
          <cell r="K257" t="str">
            <v>ONG</v>
          </cell>
        </row>
        <row r="258">
          <cell r="A258" t="str">
            <v>MC12.45.f</v>
          </cell>
          <cell r="B258" t="str">
            <v>Response</v>
          </cell>
          <cell r="D258" t="str">
            <v>Category option</v>
          </cell>
          <cell r="E258">
            <v>6</v>
          </cell>
          <cell r="I258" t="str">
            <v>Private company</v>
          </cell>
          <cell r="K258" t="str">
            <v>Kompanhia privadu</v>
          </cell>
        </row>
        <row r="259">
          <cell r="A259" t="str">
            <v>MC12.45.g</v>
          </cell>
          <cell r="B259" t="str">
            <v>Response</v>
          </cell>
          <cell r="D259" t="str">
            <v>Category option</v>
          </cell>
          <cell r="E259">
            <v>7</v>
          </cell>
          <cell r="I259" t="str">
            <v>Private individual</v>
          </cell>
          <cell r="K259" t="str">
            <v>Individu privadu</v>
          </cell>
        </row>
        <row r="260">
          <cell r="A260" t="str">
            <v>MC12.51.a</v>
          </cell>
          <cell r="B260" t="str">
            <v>Response</v>
          </cell>
          <cell r="D260" t="str">
            <v>Category option</v>
          </cell>
          <cell r="E260">
            <v>1</v>
          </cell>
          <cell r="I260" t="str">
            <v>Correct</v>
          </cell>
          <cell r="K260" t="str">
            <v>Los</v>
          </cell>
        </row>
        <row r="261">
          <cell r="A261" t="str">
            <v>MC12.61.a</v>
          </cell>
          <cell r="B261" t="str">
            <v>Response</v>
          </cell>
          <cell r="D261" t="str">
            <v>Category option</v>
          </cell>
          <cell r="E261">
            <v>1</v>
          </cell>
          <cell r="I261" t="str">
            <v>Nun / church minister / priest / catechist</v>
          </cell>
          <cell r="K261" t="str">
            <v>Madre / pastor / pendeta / katekista</v>
          </cell>
        </row>
        <row r="262">
          <cell r="A262" t="str">
            <v>MC12.61.b</v>
          </cell>
          <cell r="B262" t="str">
            <v>Response</v>
          </cell>
          <cell r="D262" t="str">
            <v>Category option</v>
          </cell>
          <cell r="E262">
            <v>2</v>
          </cell>
          <cell r="I262" t="str">
            <v>Xefe Aldeia / Xefe Suku / other community leader</v>
          </cell>
          <cell r="K262" t="str">
            <v>Xefe Aldeia / Xefe Suku / lideransa komunidade seluk</v>
          </cell>
        </row>
        <row r="263">
          <cell r="A263" t="str">
            <v>MC12.61.c</v>
          </cell>
          <cell r="B263" t="str">
            <v>Response</v>
          </cell>
          <cell r="D263" t="str">
            <v>Category option</v>
          </cell>
          <cell r="E263">
            <v>3</v>
          </cell>
          <cell r="I263" t="str">
            <v>Public servant/administrator</v>
          </cell>
          <cell r="K263" t="str">
            <v>Funsionáriu públiku/administrador</v>
          </cell>
        </row>
        <row r="264">
          <cell r="A264" t="str">
            <v>MC12.61.d</v>
          </cell>
          <cell r="B264" t="str">
            <v>Response</v>
          </cell>
          <cell r="D264" t="str">
            <v>Category option</v>
          </cell>
          <cell r="E264">
            <v>4</v>
          </cell>
          <cell r="I264" t="str">
            <v>Office worker / secretary</v>
          </cell>
          <cell r="K264" t="str">
            <v>Funsionáriu eskritóriu / sekretaris</v>
          </cell>
        </row>
        <row r="265">
          <cell r="A265" t="str">
            <v>MC12.61.e</v>
          </cell>
          <cell r="B265" t="str">
            <v>Response</v>
          </cell>
          <cell r="D265" t="str">
            <v>Category option</v>
          </cell>
          <cell r="E265">
            <v>5</v>
          </cell>
          <cell r="I265" t="str">
            <v>Translator / interpreter</v>
          </cell>
          <cell r="K265" t="str">
            <v>Tradutor / durbasa</v>
          </cell>
        </row>
        <row r="266">
          <cell r="A266" t="str">
            <v>MC12.61.f</v>
          </cell>
          <cell r="B266" t="str">
            <v>Response</v>
          </cell>
          <cell r="D266" t="str">
            <v>Category option</v>
          </cell>
          <cell r="E266">
            <v>6</v>
          </cell>
          <cell r="I266" t="str">
            <v>Military / soldier</v>
          </cell>
          <cell r="K266" t="str">
            <v>Militar</v>
          </cell>
        </row>
        <row r="267">
          <cell r="A267" t="str">
            <v>MC12.61.g</v>
          </cell>
          <cell r="B267" t="str">
            <v>Response</v>
          </cell>
          <cell r="D267" t="str">
            <v>Category option</v>
          </cell>
          <cell r="E267">
            <v>7</v>
          </cell>
          <cell r="I267" t="str">
            <v>Police</v>
          </cell>
          <cell r="K267" t="str">
            <v>Polísia</v>
          </cell>
        </row>
        <row r="268">
          <cell r="A268" t="str">
            <v>MC12.61.h</v>
          </cell>
          <cell r="B268" t="str">
            <v>Response</v>
          </cell>
          <cell r="D268" t="str">
            <v>Category option</v>
          </cell>
          <cell r="E268">
            <v>8</v>
          </cell>
          <cell r="I268" t="str">
            <v>Security guard</v>
          </cell>
          <cell r="K268" t="str">
            <v>Guarda seguransa</v>
          </cell>
        </row>
        <row r="269">
          <cell r="A269" t="str">
            <v>MC12.61.i</v>
          </cell>
          <cell r="B269" t="str">
            <v>Response</v>
          </cell>
          <cell r="D269" t="str">
            <v>Category option</v>
          </cell>
          <cell r="E269">
            <v>9</v>
          </cell>
          <cell r="I269" t="str">
            <v>Driver / conductor (working for someone else)</v>
          </cell>
          <cell r="K269" t="str">
            <v>Xofer / kondutor (serbisu ba ema ruma)</v>
          </cell>
        </row>
        <row r="270">
          <cell r="A270" t="str">
            <v>MC12.61.j</v>
          </cell>
          <cell r="B270" t="str">
            <v>Response</v>
          </cell>
          <cell r="D270" t="str">
            <v>Category option</v>
          </cell>
          <cell r="E270">
            <v>10</v>
          </cell>
          <cell r="I270" t="str">
            <v>Waiter/waitress</v>
          </cell>
          <cell r="K270" t="str">
            <v>Serventi/servidor</v>
          </cell>
        </row>
        <row r="271">
          <cell r="A271" t="str">
            <v>MC12.61.k</v>
          </cell>
          <cell r="B271" t="str">
            <v>Response</v>
          </cell>
          <cell r="D271" t="str">
            <v>Category option</v>
          </cell>
          <cell r="E271">
            <v>11</v>
          </cell>
          <cell r="I271" t="str">
            <v>Gardener</v>
          </cell>
          <cell r="K271" t="str">
            <v>Trabalhador jardin</v>
          </cell>
        </row>
        <row r="272">
          <cell r="A272" t="str">
            <v>MC12.61.l</v>
          </cell>
          <cell r="B272" t="str">
            <v>Response</v>
          </cell>
          <cell r="D272" t="str">
            <v>Category option</v>
          </cell>
          <cell r="E272">
            <v>12</v>
          </cell>
          <cell r="I272" t="str">
            <v>Maid / nanny / babysitter</v>
          </cell>
          <cell r="K272" t="str">
            <v>Pembantu / hein labarik</v>
          </cell>
        </row>
        <row r="273">
          <cell r="A273" t="str">
            <v>MC12.61.m</v>
          </cell>
          <cell r="B273" t="str">
            <v>Response</v>
          </cell>
          <cell r="D273" t="str">
            <v>Category option</v>
          </cell>
          <cell r="E273">
            <v>13</v>
          </cell>
          <cell r="I273" t="str">
            <v>Cleaner</v>
          </cell>
          <cell r="K273" t="str">
            <v>Trabalhador limpeza</v>
          </cell>
        </row>
        <row r="274">
          <cell r="A274" t="str">
            <v>MC12.61.n</v>
          </cell>
          <cell r="B274" t="str">
            <v>Response</v>
          </cell>
          <cell r="D274" t="str">
            <v>Category option</v>
          </cell>
          <cell r="E274">
            <v>14</v>
          </cell>
          <cell r="I274" t="str">
            <v>Teacher / lecturer / school principal</v>
          </cell>
          <cell r="K274" t="str">
            <v>Mestre / profesor / diretor</v>
          </cell>
        </row>
        <row r="275">
          <cell r="A275" t="str">
            <v>MC12.61.o</v>
          </cell>
          <cell r="B275" t="str">
            <v>Response</v>
          </cell>
          <cell r="D275" t="str">
            <v>Category option</v>
          </cell>
          <cell r="E275">
            <v>15</v>
          </cell>
          <cell r="I275" t="str">
            <v>Nurse</v>
          </cell>
          <cell r="K275" t="str">
            <v>Enfermeiru</v>
          </cell>
        </row>
        <row r="276">
          <cell r="A276" t="str">
            <v>MC12.61.p</v>
          </cell>
          <cell r="B276" t="str">
            <v>Response</v>
          </cell>
          <cell r="D276" t="str">
            <v>Category option</v>
          </cell>
          <cell r="E276">
            <v>16</v>
          </cell>
          <cell r="I276" t="str">
            <v>Midwife</v>
          </cell>
          <cell r="K276" t="str">
            <v>Parteira</v>
          </cell>
        </row>
        <row r="277">
          <cell r="A277" t="str">
            <v>MC12.61.q</v>
          </cell>
          <cell r="B277" t="str">
            <v>Response</v>
          </cell>
          <cell r="D277" t="str">
            <v>Category option</v>
          </cell>
          <cell r="E277">
            <v>17</v>
          </cell>
          <cell r="I277" t="str">
            <v>Tradesperson: carpenter / bricklayer / mechanic</v>
          </cell>
          <cell r="K277" t="str">
            <v>Badaen: badaen ai / karpenteriu / badaen fatuk / mekaniku</v>
          </cell>
        </row>
        <row r="278">
          <cell r="A278" t="str">
            <v>MC12.61.r</v>
          </cell>
          <cell r="B278" t="str">
            <v>Response</v>
          </cell>
          <cell r="D278" t="str">
            <v>Category option</v>
          </cell>
          <cell r="E278">
            <v>18</v>
          </cell>
          <cell r="I278" t="str">
            <v>Labourer - farm / agriculture (working for an employer)</v>
          </cell>
          <cell r="K278" t="str">
            <v>Trabalhador toos nain / agrikultor (serbisu ba patraun)</v>
          </cell>
        </row>
        <row r="279">
          <cell r="A279" t="str">
            <v>MC12.61.s</v>
          </cell>
          <cell r="B279" t="str">
            <v>Response</v>
          </cell>
          <cell r="D279" t="str">
            <v>Category option</v>
          </cell>
          <cell r="E279">
            <v>19</v>
          </cell>
          <cell r="I279" t="str">
            <v>Labourer - non-agriculture (working for an employer)</v>
          </cell>
          <cell r="K279" t="str">
            <v>Trabalhador laos agrikultor (serbisu ba patraun)</v>
          </cell>
        </row>
        <row r="280">
          <cell r="A280" t="str">
            <v>MC12.85.a</v>
          </cell>
          <cell r="B280" t="str">
            <v>Response</v>
          </cell>
          <cell r="D280" t="str">
            <v>Category option</v>
          </cell>
          <cell r="E280">
            <v>1</v>
          </cell>
          <cell r="I280" t="str">
            <v>Relatives outside the household</v>
          </cell>
          <cell r="K280" t="str">
            <v>Familia husi uma kain ida ne'e</v>
          </cell>
        </row>
        <row r="281">
          <cell r="A281" t="str">
            <v>MC12.85.b</v>
          </cell>
          <cell r="B281" t="str">
            <v>Response</v>
          </cell>
          <cell r="D281" t="str">
            <v>Category option</v>
          </cell>
          <cell r="E281">
            <v>2</v>
          </cell>
          <cell r="I281" t="str">
            <v>Other households in the aldeia (not family)</v>
          </cell>
          <cell r="K281" t="str">
            <v>Husi uma kain seluk iha aldeia ida ne'e (laos familia)</v>
          </cell>
        </row>
        <row r="282">
          <cell r="A282" t="str">
            <v>MC12.85.c</v>
          </cell>
          <cell r="B282" t="str">
            <v>Response</v>
          </cell>
          <cell r="D282" t="str">
            <v>Category option</v>
          </cell>
          <cell r="E282">
            <v>3</v>
          </cell>
          <cell r="I282" t="str">
            <v>Bride's family (bride price)</v>
          </cell>
          <cell r="K282" t="str">
            <v>Familia feto foun (barlake)</v>
          </cell>
        </row>
        <row r="283">
          <cell r="A283" t="str">
            <v>MC12.85.d</v>
          </cell>
          <cell r="B283" t="str">
            <v>Response</v>
          </cell>
          <cell r="D283" t="str">
            <v>Category option</v>
          </cell>
          <cell r="E283">
            <v>4</v>
          </cell>
          <cell r="I283" t="str">
            <v>People who attended an event</v>
          </cell>
          <cell r="K283" t="str">
            <v>Ema mak tuir eventu ida</v>
          </cell>
        </row>
        <row r="284">
          <cell r="A284" t="str">
            <v>MC12.85.e</v>
          </cell>
          <cell r="B284" t="str">
            <v>Response</v>
          </cell>
          <cell r="D284" t="str">
            <v>Category option</v>
          </cell>
          <cell r="E284">
            <v>5</v>
          </cell>
          <cell r="I284" t="str">
            <v>Church or religious body</v>
          </cell>
          <cell r="K284" t="str">
            <v>Igreja no organizasaun religiozo</v>
          </cell>
        </row>
        <row r="285">
          <cell r="A285" t="str">
            <v>MC12.85.f</v>
          </cell>
          <cell r="B285" t="str">
            <v>Response</v>
          </cell>
          <cell r="D285" t="str">
            <v>Category option</v>
          </cell>
          <cell r="E285">
            <v>6</v>
          </cell>
          <cell r="I285" t="str">
            <v>NGO</v>
          </cell>
          <cell r="K285" t="str">
            <v>NGO</v>
          </cell>
        </row>
        <row r="286">
          <cell r="A286" t="str">
            <v>MC12.85.g</v>
          </cell>
          <cell r="B286" t="str">
            <v>Response</v>
          </cell>
          <cell r="D286" t="str">
            <v>Category option</v>
          </cell>
          <cell r="E286">
            <v>7</v>
          </cell>
          <cell r="I286" t="str">
            <v>Cooperative</v>
          </cell>
          <cell r="K286" t="str">
            <v>Kooperativa</v>
          </cell>
        </row>
        <row r="287">
          <cell r="A287" t="str">
            <v>MC12.85.h</v>
          </cell>
          <cell r="B287" t="str">
            <v>Response</v>
          </cell>
          <cell r="D287" t="str">
            <v>Category option</v>
          </cell>
          <cell r="E287">
            <v>8</v>
          </cell>
          <cell r="I287" t="str">
            <v>Other community group</v>
          </cell>
          <cell r="K287" t="str">
            <v>Grupu komunidade seluk</v>
          </cell>
        </row>
        <row r="288">
          <cell r="A288" t="str">
            <v>MC12.90.a</v>
          </cell>
          <cell r="B288" t="str">
            <v>Response</v>
          </cell>
          <cell r="D288" t="str">
            <v>Category option</v>
          </cell>
          <cell r="E288">
            <v>1</v>
          </cell>
          <cell r="I288" t="str">
            <v>Conductor (not working for an employer)</v>
          </cell>
          <cell r="K288" t="str">
            <v>Kondutor (laos serbisu ba ema ruma)</v>
          </cell>
        </row>
        <row r="289">
          <cell r="A289" t="str">
            <v>MC12.90.b</v>
          </cell>
          <cell r="B289" t="str">
            <v>Response</v>
          </cell>
          <cell r="D289" t="str">
            <v>Category option</v>
          </cell>
          <cell r="E289">
            <v>2</v>
          </cell>
          <cell r="I289" t="str">
            <v>Masseuse (not working for an employer)</v>
          </cell>
          <cell r="K289" t="str">
            <v>Dudu isin (laos serbisu ba ema ruma)</v>
          </cell>
        </row>
        <row r="290">
          <cell r="A290" t="str">
            <v>MC12.90.c</v>
          </cell>
          <cell r="B290" t="str">
            <v>Response</v>
          </cell>
          <cell r="D290" t="str">
            <v>Category option</v>
          </cell>
          <cell r="E290">
            <v>3</v>
          </cell>
          <cell r="I290" t="str">
            <v>Hairdresser (not working for an employer)</v>
          </cell>
          <cell r="K290" t="str">
            <v>Tesi fuuk (laos serbisu ba ema ruma)</v>
          </cell>
        </row>
        <row r="291">
          <cell r="A291" t="str">
            <v>MC12.90.d</v>
          </cell>
          <cell r="B291" t="str">
            <v>Response</v>
          </cell>
          <cell r="D291" t="str">
            <v>Category option</v>
          </cell>
          <cell r="E291">
            <v>4</v>
          </cell>
          <cell r="I291" t="str">
            <v>Rental income (renting house, motorbike etc.)</v>
          </cell>
          <cell r="K291" t="str">
            <v>Osan husi fo aluga (aluga uma, motor no sst)</v>
          </cell>
        </row>
        <row r="292">
          <cell r="A292" t="str">
            <v>MC12.90.e</v>
          </cell>
          <cell r="B292" t="str">
            <v>Response</v>
          </cell>
          <cell r="D292" t="str">
            <v>Category option</v>
          </cell>
          <cell r="E292">
            <v>5</v>
          </cell>
          <cell r="I292" t="str">
            <v>Interest</v>
          </cell>
          <cell r="K292" t="str">
            <v>Funan</v>
          </cell>
        </row>
        <row r="293">
          <cell r="A293" t="str">
            <v>MC12.90.f</v>
          </cell>
          <cell r="B293" t="str">
            <v>Response</v>
          </cell>
          <cell r="D293" t="str">
            <v>Category option</v>
          </cell>
          <cell r="E293">
            <v>6</v>
          </cell>
          <cell r="I293" t="str">
            <v>Fee / contribution to traditional midwife (dayan)</v>
          </cell>
          <cell r="K293" t="str">
            <v>Osan ba serbisu dayan</v>
          </cell>
        </row>
        <row r="294">
          <cell r="A294" t="str">
            <v>MC12.90.g</v>
          </cell>
          <cell r="B294" t="str">
            <v>Response</v>
          </cell>
          <cell r="D294" t="str">
            <v>Category option</v>
          </cell>
          <cell r="E294">
            <v>7</v>
          </cell>
          <cell r="I294" t="str">
            <v>Fee for traditional healing / prayer (matan dok / tim pendoa)</v>
          </cell>
          <cell r="K294" t="str">
            <v>Osan ba serbisu matan dok / tim pendoa</v>
          </cell>
        </row>
        <row r="295">
          <cell r="A295" t="str">
            <v>MC12.90.h</v>
          </cell>
          <cell r="B295" t="str">
            <v>Response</v>
          </cell>
          <cell r="D295" t="str">
            <v>Category option</v>
          </cell>
          <cell r="E295">
            <v>8</v>
          </cell>
          <cell r="I295" t="str">
            <v>Religious offerings or collections</v>
          </cell>
          <cell r="K295" t="str">
            <v>Kolekta ka oferta relijiaun</v>
          </cell>
        </row>
        <row r="296">
          <cell r="A296" t="str">
            <v>MC12.90.i</v>
          </cell>
          <cell r="B296" t="str">
            <v>Response</v>
          </cell>
          <cell r="D296" t="str">
            <v>Category option</v>
          </cell>
          <cell r="E296">
            <v>9</v>
          </cell>
          <cell r="I296" t="str">
            <v>Gambling winnings</v>
          </cell>
          <cell r="K296" t="str">
            <v>Joga</v>
          </cell>
        </row>
        <row r="297">
          <cell r="A297" t="str">
            <v>MC12.90.j</v>
          </cell>
          <cell r="B297" t="str">
            <v>Response</v>
          </cell>
          <cell r="D297" t="str">
            <v>Category option</v>
          </cell>
          <cell r="E297">
            <v>10</v>
          </cell>
          <cell r="I297" t="str">
            <v>Begging</v>
          </cell>
          <cell r="K297" t="str">
            <v>Husu osan ba ema</v>
          </cell>
        </row>
        <row r="298">
          <cell r="A298" t="str">
            <v>MC12.20.a</v>
          </cell>
          <cell r="B298" t="str">
            <v>Response</v>
          </cell>
          <cell r="D298" t="str">
            <v>Category option</v>
          </cell>
          <cell r="E298">
            <v>1</v>
          </cell>
          <cell r="I298" t="str">
            <v>Caught</v>
          </cell>
          <cell r="K298" t="str">
            <v>Kaer rasik</v>
          </cell>
        </row>
        <row r="299">
          <cell r="A299" t="str">
            <v>MC12.20.b</v>
          </cell>
          <cell r="B299" t="str">
            <v>Response</v>
          </cell>
          <cell r="D299" t="str">
            <v>Category option</v>
          </cell>
          <cell r="E299">
            <v>2</v>
          </cell>
          <cell r="I299" t="str">
            <v>Bought and resold</v>
          </cell>
          <cell r="K299" t="str">
            <v>Hola tia fan tutan fali</v>
          </cell>
        </row>
        <row r="300">
          <cell r="A300" t="str">
            <v>MC12.80.a</v>
          </cell>
          <cell r="B300" t="str">
            <v>Response</v>
          </cell>
          <cell r="D300" t="str">
            <v>Category option</v>
          </cell>
          <cell r="E300">
            <v>1</v>
          </cell>
          <cell r="I300" t="str">
            <v>Veteran pension</v>
          </cell>
          <cell r="K300" t="str">
            <v>Subsidiu veteranu nia</v>
          </cell>
        </row>
        <row r="301">
          <cell r="A301" t="str">
            <v>MC12.80.b</v>
          </cell>
          <cell r="B301" t="str">
            <v>Response</v>
          </cell>
          <cell r="D301" t="str">
            <v>Category option</v>
          </cell>
          <cell r="E301">
            <v>2</v>
          </cell>
          <cell r="I301" t="str">
            <v>Elderly pension</v>
          </cell>
          <cell r="K301" t="str">
            <v>Subsidiu ba idozu</v>
          </cell>
        </row>
        <row r="302">
          <cell r="A302" t="str">
            <v>MC12.80.c</v>
          </cell>
          <cell r="B302" t="str">
            <v>Response</v>
          </cell>
          <cell r="D302" t="str">
            <v>Category option</v>
          </cell>
          <cell r="E302">
            <v>3</v>
          </cell>
          <cell r="I302" t="str">
            <v>Disability pension</v>
          </cell>
          <cell r="K302" t="str">
            <v>Subsidiu ba alezadu / defisienti</v>
          </cell>
        </row>
        <row r="303">
          <cell r="A303" t="str">
            <v>MC12.80.d</v>
          </cell>
          <cell r="B303" t="str">
            <v>Response</v>
          </cell>
          <cell r="D303" t="str">
            <v>Category option</v>
          </cell>
          <cell r="E303">
            <v>4</v>
          </cell>
          <cell r="I303" t="str">
            <v>Bolsa Mae</v>
          </cell>
          <cell r="K303" t="str">
            <v>Bolsa Mae</v>
          </cell>
        </row>
        <row r="304">
          <cell r="A304" t="str">
            <v>MC12.80.d</v>
          </cell>
          <cell r="B304" t="str">
            <v>Response</v>
          </cell>
          <cell r="D304" t="str">
            <v>Category option</v>
          </cell>
          <cell r="E304">
            <v>5</v>
          </cell>
          <cell r="I304" t="str">
            <v>Portuguese pension</v>
          </cell>
          <cell r="K304" t="str">
            <v>Subsidiu husi Portuges</v>
          </cell>
        </row>
        <row r="305">
          <cell r="A305" t="str">
            <v>MC12.41.a</v>
          </cell>
          <cell r="B305" t="str">
            <v>Response</v>
          </cell>
          <cell r="D305" t="str">
            <v>Category option</v>
          </cell>
          <cell r="E305">
            <v>1</v>
          </cell>
          <cell r="I305" t="str">
            <v>School</v>
          </cell>
          <cell r="K305" t="str">
            <v>Eskola</v>
          </cell>
        </row>
        <row r="306">
          <cell r="A306" t="str">
            <v>MC12.41.b</v>
          </cell>
          <cell r="B306" t="str">
            <v>Response</v>
          </cell>
          <cell r="D306" t="str">
            <v>Category option</v>
          </cell>
          <cell r="E306">
            <v>2</v>
          </cell>
          <cell r="I306" t="str">
            <v>Health centre</v>
          </cell>
          <cell r="K306" t="str">
            <v>Sentru saúde</v>
          </cell>
        </row>
        <row r="307">
          <cell r="A307" t="str">
            <v>MC12.41.c</v>
          </cell>
          <cell r="B307" t="str">
            <v>Response</v>
          </cell>
          <cell r="D307" t="str">
            <v>Category option</v>
          </cell>
          <cell r="E307">
            <v>3</v>
          </cell>
          <cell r="I307" t="str">
            <v>Church or other religious building</v>
          </cell>
          <cell r="K307" t="str">
            <v>Igreja ka edifísiu relijiozu seluk</v>
          </cell>
        </row>
        <row r="308">
          <cell r="A308" t="str">
            <v>MC12.41.d</v>
          </cell>
          <cell r="B308" t="str">
            <v>Response</v>
          </cell>
          <cell r="D308" t="str">
            <v>Category option</v>
          </cell>
          <cell r="E308">
            <v>4</v>
          </cell>
          <cell r="I308" t="str">
            <v>Sacred / cultural house</v>
          </cell>
          <cell r="K308" t="str">
            <v>Uma lulik / uma lisan / uma adat</v>
          </cell>
        </row>
        <row r="309">
          <cell r="A309" t="str">
            <v>MC12.41.e</v>
          </cell>
          <cell r="B309" t="str">
            <v>Response</v>
          </cell>
          <cell r="D309" t="str">
            <v>Category option</v>
          </cell>
          <cell r="E309">
            <v>5</v>
          </cell>
          <cell r="I309" t="str">
            <v>Private house or other building</v>
          </cell>
          <cell r="K309" t="str">
            <v>Uma privadu ida ka edifisiu privadu ida</v>
          </cell>
        </row>
        <row r="310">
          <cell r="A310" t="str">
            <v>MC12.41.f</v>
          </cell>
          <cell r="B310" t="str">
            <v>Response</v>
          </cell>
          <cell r="D310" t="str">
            <v>Category option</v>
          </cell>
          <cell r="E310">
            <v>6</v>
          </cell>
          <cell r="I310" t="str">
            <v>Market space</v>
          </cell>
          <cell r="K310" t="str">
            <v>Merkadu fatin</v>
          </cell>
        </row>
        <row r="311">
          <cell r="A311" t="str">
            <v>MC12.41.g</v>
          </cell>
          <cell r="B311" t="str">
            <v>Response</v>
          </cell>
          <cell r="D311" t="str">
            <v>Category option</v>
          </cell>
          <cell r="E311">
            <v>7</v>
          </cell>
          <cell r="I311" t="str">
            <v>Electricity supply / install solar panels</v>
          </cell>
          <cell r="K311" t="str">
            <v>Fornesimentu eletrisidade / monta tenaga surya</v>
          </cell>
        </row>
        <row r="312">
          <cell r="A312" t="str">
            <v>MC12.41.h</v>
          </cell>
          <cell r="B312" t="str">
            <v>Response</v>
          </cell>
          <cell r="D312" t="str">
            <v>Category option</v>
          </cell>
          <cell r="E312">
            <v>8</v>
          </cell>
          <cell r="I312" t="str">
            <v>Road</v>
          </cell>
          <cell r="K312" t="str">
            <v>Estrada</v>
          </cell>
        </row>
        <row r="313">
          <cell r="A313" t="str">
            <v>MC12.41.i</v>
          </cell>
          <cell r="B313" t="str">
            <v>Response</v>
          </cell>
          <cell r="D313" t="str">
            <v>Category option</v>
          </cell>
          <cell r="E313">
            <v>9</v>
          </cell>
          <cell r="I313" t="str">
            <v>Bridge</v>
          </cell>
          <cell r="K313" t="str">
            <v>Ponte</v>
          </cell>
        </row>
        <row r="314">
          <cell r="A314" t="str">
            <v>MC12.41.j</v>
          </cell>
          <cell r="B314" t="str">
            <v>Response</v>
          </cell>
          <cell r="D314" t="str">
            <v>Category option</v>
          </cell>
          <cell r="E314">
            <v>10</v>
          </cell>
          <cell r="I314" t="str">
            <v>Canal, drainage or irrigation system</v>
          </cell>
          <cell r="K314" t="str">
            <v>Be'e dalan, Kanál, be'e dalan ka sistema irrigasaun</v>
          </cell>
        </row>
        <row r="315">
          <cell r="A315" t="str">
            <v>MC12.41.k</v>
          </cell>
          <cell r="B315" t="str">
            <v>Response</v>
          </cell>
          <cell r="D315" t="str">
            <v>Category option</v>
          </cell>
          <cell r="E315">
            <v>11</v>
          </cell>
          <cell r="I315" t="str">
            <v>Water supply - well, pipe, tap etc.</v>
          </cell>
          <cell r="K315" t="str">
            <v>Be'e matan - posu, pipa, torneira no sst</v>
          </cell>
        </row>
        <row r="316">
          <cell r="A316" t="str">
            <v>MC12.41.l</v>
          </cell>
          <cell r="B316" t="str">
            <v>Response</v>
          </cell>
          <cell r="D316" t="str">
            <v>Category option</v>
          </cell>
          <cell r="E316">
            <v>12</v>
          </cell>
          <cell r="I316" t="str">
            <v>Toilet</v>
          </cell>
          <cell r="K316" t="str">
            <v>Sintina</v>
          </cell>
        </row>
        <row r="317">
          <cell r="A317" t="str">
            <v>MC12.41.m</v>
          </cell>
          <cell r="B317" t="str">
            <v>Response</v>
          </cell>
          <cell r="D317" t="str">
            <v>Category option</v>
          </cell>
          <cell r="E317">
            <v>13</v>
          </cell>
          <cell r="I317" t="str">
            <v>Community hall or office</v>
          </cell>
          <cell r="K317" t="str">
            <v>Cede no salaun komunidade nian</v>
          </cell>
        </row>
        <row r="318">
          <cell r="A318" t="str">
            <v>MC12.41.n</v>
          </cell>
          <cell r="B318" t="str">
            <v>Response</v>
          </cell>
          <cell r="D318" t="str">
            <v>Category option</v>
          </cell>
          <cell r="E318">
            <v>14</v>
          </cell>
          <cell r="I318" t="str">
            <v>Oval or sporting facility</v>
          </cell>
          <cell r="K318" t="str">
            <v>Kampu ka fasilidade desportu</v>
          </cell>
        </row>
        <row r="319">
          <cell r="A319" t="str">
            <v>H9.3.a</v>
          </cell>
          <cell r="B319" t="str">
            <v>Response</v>
          </cell>
          <cell r="D319" t="str">
            <v>Category option</v>
          </cell>
          <cell r="E319">
            <v>1</v>
          </cell>
          <cell r="I319" t="str">
            <v>No interest in completing to senior high school</v>
          </cell>
          <cell r="K319" t="str">
            <v>La interese atu remata eskola sekundario</v>
          </cell>
        </row>
        <row r="320">
          <cell r="A320" t="str">
            <v>H9.3.b</v>
          </cell>
          <cell r="B320" t="str">
            <v>Response</v>
          </cell>
          <cell r="D320" t="str">
            <v>Category option</v>
          </cell>
          <cell r="E320">
            <v>2</v>
          </cell>
          <cell r="I320" t="str">
            <v>Too young</v>
          </cell>
          <cell r="K320" t="str">
            <v>Tinan seidauk to'o</v>
          </cell>
        </row>
        <row r="321">
          <cell r="A321" t="str">
            <v>H9.3.c</v>
          </cell>
          <cell r="B321" t="str">
            <v>Response</v>
          </cell>
          <cell r="D321" t="str">
            <v>Category option</v>
          </cell>
          <cell r="E321">
            <v>3</v>
          </cell>
          <cell r="I321" t="str">
            <v>Helps in the family home, farm or business</v>
          </cell>
          <cell r="K321" t="str">
            <v>Ajuda iha uma laran, natar ou bisnis</v>
          </cell>
        </row>
        <row r="322">
          <cell r="A322" t="str">
            <v>H9.3.d</v>
          </cell>
          <cell r="B322" t="str">
            <v>Response</v>
          </cell>
          <cell r="D322" t="str">
            <v>Category option</v>
          </cell>
          <cell r="E322">
            <v>4</v>
          </cell>
          <cell r="I322" t="str">
            <v>Works outside the home / farm / family business</v>
          </cell>
          <cell r="K322" t="str">
            <v>Serbisu iha liur / natar / halao familia nian bisnis</v>
          </cell>
        </row>
        <row r="323">
          <cell r="A323" t="str">
            <v>H9.3.e</v>
          </cell>
          <cell r="B323" t="str">
            <v>Response</v>
          </cell>
          <cell r="D323" t="str">
            <v>Category option</v>
          </cell>
          <cell r="E323">
            <v>5</v>
          </cell>
          <cell r="I323" t="str">
            <v>Grades too low / did not pass</v>
          </cell>
          <cell r="K323" t="str">
            <v>Notas ki'ik liu / la passa</v>
          </cell>
        </row>
        <row r="324">
          <cell r="A324" t="str">
            <v>H9.3.f</v>
          </cell>
          <cell r="B324" t="str">
            <v>Response</v>
          </cell>
          <cell r="D324" t="str">
            <v>Category option</v>
          </cell>
          <cell r="E324">
            <v>6</v>
          </cell>
          <cell r="I324" t="str">
            <v>Bad behaviour / expelled</v>
          </cell>
          <cell r="K324" t="str">
            <v>Hahalok at / hasai husi eskola</v>
          </cell>
        </row>
        <row r="325">
          <cell r="A325" t="str">
            <v>H9.3.g</v>
          </cell>
          <cell r="B325" t="str">
            <v>Response</v>
          </cell>
          <cell r="D325" t="str">
            <v>Category option</v>
          </cell>
          <cell r="E325">
            <v>7</v>
          </cell>
          <cell r="I325" t="str">
            <v>Sick / disabled / mute / deaf</v>
          </cell>
          <cell r="K325" t="str">
            <v>Moras / defisienti / beik / tilun diuk</v>
          </cell>
        </row>
        <row r="326">
          <cell r="A326" t="str">
            <v>H9.3.h</v>
          </cell>
          <cell r="B326" t="str">
            <v>Response</v>
          </cell>
          <cell r="D326" t="str">
            <v>Category option</v>
          </cell>
          <cell r="E326">
            <v>8</v>
          </cell>
          <cell r="I326" t="str">
            <v>School too far</v>
          </cell>
          <cell r="K326" t="str">
            <v>Eskola dok liu</v>
          </cell>
        </row>
        <row r="327">
          <cell r="A327" t="str">
            <v>H9.3.i</v>
          </cell>
          <cell r="B327" t="str">
            <v>Response</v>
          </cell>
          <cell r="D327" t="str">
            <v>Category option</v>
          </cell>
          <cell r="E327">
            <v>9</v>
          </cell>
          <cell r="I327" t="str">
            <v>School not functional (no teachers / standard is poor)</v>
          </cell>
          <cell r="K327" t="str">
            <v>Eskola la funsiona</v>
          </cell>
        </row>
        <row r="328">
          <cell r="A328" t="str">
            <v>H9.3.j</v>
          </cell>
          <cell r="B328" t="str">
            <v>Response</v>
          </cell>
          <cell r="D328" t="str">
            <v>Category option</v>
          </cell>
          <cell r="E328">
            <v>10</v>
          </cell>
          <cell r="I328" t="str">
            <v>Not enough money for school fees / uniforms</v>
          </cell>
          <cell r="K328" t="str">
            <v>Osan la to'o atu selu osan eskola / farda</v>
          </cell>
        </row>
        <row r="329">
          <cell r="A329" t="str">
            <v>H9.3.k</v>
          </cell>
          <cell r="B329" t="str">
            <v>Response</v>
          </cell>
          <cell r="D329" t="str">
            <v>Category option</v>
          </cell>
          <cell r="E329">
            <v>11</v>
          </cell>
          <cell r="I329" t="str">
            <v>Got married / has a family</v>
          </cell>
          <cell r="K329" t="str">
            <v>Kaben ona / iha familia</v>
          </cell>
        </row>
        <row r="330">
          <cell r="A330" t="str">
            <v>H9.3.l</v>
          </cell>
          <cell r="B330" t="str">
            <v>Response</v>
          </cell>
          <cell r="D330" t="str">
            <v>Category option</v>
          </cell>
          <cell r="E330">
            <v>12</v>
          </cell>
          <cell r="I330" t="str">
            <v>Completed senior high school</v>
          </cell>
          <cell r="K330" t="str">
            <v>Ramata ona eskola sekundaria</v>
          </cell>
        </row>
        <row r="331">
          <cell r="A331" t="str">
            <v>H9.4.a</v>
          </cell>
          <cell r="B331" t="str">
            <v>Response</v>
          </cell>
          <cell r="D331" t="str">
            <v>Category option</v>
          </cell>
          <cell r="E331">
            <v>1</v>
          </cell>
          <cell r="I331" t="str">
            <v>Community school</v>
          </cell>
          <cell r="K331" t="str">
            <v>Eskola komunidade</v>
          </cell>
        </row>
        <row r="332">
          <cell r="A332" t="str">
            <v>H9.4.b</v>
          </cell>
          <cell r="B332" t="str">
            <v>Response</v>
          </cell>
          <cell r="D332" t="str">
            <v>Category option</v>
          </cell>
          <cell r="E332">
            <v>2</v>
          </cell>
          <cell r="I332" t="str">
            <v>State school</v>
          </cell>
          <cell r="K332" t="str">
            <v>Eskola publiku / estadu</v>
          </cell>
        </row>
        <row r="333">
          <cell r="A333" t="str">
            <v>H9.4.c</v>
          </cell>
          <cell r="B333" t="str">
            <v>Response</v>
          </cell>
          <cell r="D333" t="str">
            <v>Category option</v>
          </cell>
          <cell r="E333">
            <v>3</v>
          </cell>
          <cell r="I333" t="str">
            <v>Private school</v>
          </cell>
          <cell r="K333" t="str">
            <v>Eskola privadu / swasta</v>
          </cell>
        </row>
        <row r="334">
          <cell r="A334" t="str">
            <v>H9.3a.a</v>
          </cell>
          <cell r="B334" t="str">
            <v>Response</v>
          </cell>
          <cell r="D334" t="str">
            <v>Category option</v>
          </cell>
          <cell r="E334">
            <v>1</v>
          </cell>
          <cell r="I334" t="str">
            <v>Not unhappy</v>
          </cell>
          <cell r="K334" t="str">
            <v>La kontenti hirus</v>
          </cell>
        </row>
        <row r="335">
          <cell r="A335" t="str">
            <v>H9.3a.b</v>
          </cell>
          <cell r="B335" t="str">
            <v>Response</v>
          </cell>
          <cell r="D335" t="str">
            <v>Category option</v>
          </cell>
          <cell r="E335">
            <v>2</v>
          </cell>
          <cell r="I335" t="str">
            <v>A little unhappy</v>
          </cell>
          <cell r="K335" t="str">
            <v>La kontenti</v>
          </cell>
        </row>
        <row r="336">
          <cell r="A336" t="str">
            <v>H9.3a.c</v>
          </cell>
          <cell r="B336" t="str">
            <v>Response</v>
          </cell>
          <cell r="D336" t="str">
            <v>Category option</v>
          </cell>
          <cell r="E336">
            <v>3</v>
          </cell>
          <cell r="I336" t="str">
            <v>Undecided (in 2 minds)</v>
          </cell>
          <cell r="K336" t="str">
            <v>La hatene (laran rua)</v>
          </cell>
        </row>
        <row r="337">
          <cell r="A337" t="str">
            <v>H9.3a.d</v>
          </cell>
          <cell r="B337" t="str">
            <v>Response</v>
          </cell>
          <cell r="D337" t="str">
            <v>Category option</v>
          </cell>
          <cell r="E337">
            <v>4</v>
          </cell>
          <cell r="I337" t="str">
            <v>Don't care</v>
          </cell>
          <cell r="K337" t="str">
            <v>La interese</v>
          </cell>
        </row>
        <row r="338">
          <cell r="A338" t="str">
            <v>H9.21.a</v>
          </cell>
          <cell r="B338" t="str">
            <v>Response</v>
          </cell>
          <cell r="D338" t="str">
            <v>Category option</v>
          </cell>
          <cell r="E338">
            <v>1</v>
          </cell>
          <cell r="I338" t="str">
            <v>Household prefers religious education</v>
          </cell>
          <cell r="K338" t="str">
            <v>Uma-kain gosta liu eskola nebe Amu ka Madre sira mak kaer</v>
          </cell>
        </row>
        <row r="339">
          <cell r="A339" t="str">
            <v>H9.21.b</v>
          </cell>
          <cell r="B339" t="str">
            <v>Response</v>
          </cell>
          <cell r="D339" t="str">
            <v>Category option</v>
          </cell>
          <cell r="E339">
            <v>2</v>
          </cell>
          <cell r="I339" t="str">
            <v>Quality of education is higher / facilities are better</v>
          </cell>
          <cell r="K339" t="str">
            <v>Kualidade eskola nebe diak liu / fasilidade eskola nebe diak liu</v>
          </cell>
        </row>
        <row r="340">
          <cell r="A340" t="str">
            <v>H9.21.c</v>
          </cell>
          <cell r="B340" t="str">
            <v>Response</v>
          </cell>
          <cell r="D340" t="str">
            <v>Category option</v>
          </cell>
          <cell r="E340">
            <v>3</v>
          </cell>
          <cell r="I340" t="str">
            <v>Road to current school is better</v>
          </cell>
          <cell r="K340" t="str">
            <v>Estrada ba eskola ne'e diak liu</v>
          </cell>
        </row>
        <row r="341">
          <cell r="A341" t="str">
            <v>H9.21.d</v>
          </cell>
          <cell r="B341" t="str">
            <v>Response</v>
          </cell>
          <cell r="D341" t="str">
            <v>Category option</v>
          </cell>
          <cell r="E341">
            <v>4</v>
          </cell>
          <cell r="I341" t="str">
            <v>Transport is more readily available to the current school</v>
          </cell>
          <cell r="K341" t="str">
            <v>Fasil liu atu hetan transporte atu ba eskola ne'e</v>
          </cell>
        </row>
        <row r="342">
          <cell r="A342" t="str">
            <v>H9.21.e</v>
          </cell>
          <cell r="B342" t="str">
            <v>Response</v>
          </cell>
          <cell r="D342" t="str">
            <v>Category option</v>
          </cell>
          <cell r="E342">
            <v>5</v>
          </cell>
          <cell r="I342" t="str">
            <v>Location is more convenient (other household members go past there)</v>
          </cell>
          <cell r="K342" t="str">
            <v>Fatin eskola ne'e mak diak liu (membru uma-kain ne'e liu mos husi fatin ne'e)</v>
          </cell>
        </row>
        <row r="343">
          <cell r="A343" t="str">
            <v>H9.21.f</v>
          </cell>
          <cell r="B343" t="str">
            <v>Response</v>
          </cell>
          <cell r="D343" t="str">
            <v>Category option</v>
          </cell>
          <cell r="E343">
            <v>6</v>
          </cell>
          <cell r="I343" t="str">
            <v>Received scholarship to this school</v>
          </cell>
          <cell r="K343" t="str">
            <v>Hetan bolsu estudu atu ba estuda iha eskola ne'e</v>
          </cell>
        </row>
        <row r="344">
          <cell r="A344" t="str">
            <v>H9.21.g</v>
          </cell>
          <cell r="B344" t="str">
            <v>Response</v>
          </cell>
          <cell r="D344" t="str">
            <v>Category option</v>
          </cell>
          <cell r="E344">
            <v>7</v>
          </cell>
          <cell r="I344" t="str">
            <v>{Name} was not permitted at closest school (expelled / did not pass)</v>
          </cell>
          <cell r="K344" t="str">
            <v>{Naran} la bele ba eskola nebe besik liu (tamba ema hasai tia / la passa)</v>
          </cell>
        </row>
        <row r="345">
          <cell r="A345" t="str">
            <v>H9.21.h</v>
          </cell>
          <cell r="B345" t="str">
            <v>Response</v>
          </cell>
          <cell r="D345" t="str">
            <v>Category option</v>
          </cell>
          <cell r="E345">
            <v>8</v>
          </cell>
          <cell r="I345" t="str">
            <v>{Name} was bullied at closest school</v>
          </cell>
          <cell r="K345" t="str">
            <v>{Naran} ema baku iha eskola nebe besik liu ne'e</v>
          </cell>
        </row>
        <row r="346">
          <cell r="A346" t="str">
            <v>H9.21.i</v>
          </cell>
          <cell r="B346" t="str">
            <v>Response</v>
          </cell>
          <cell r="D346" t="str">
            <v>Category option</v>
          </cell>
          <cell r="E346">
            <v>9</v>
          </cell>
          <cell r="I346" t="str">
            <v>{Name} prefers current school (e.g. has friends there)</v>
          </cell>
          <cell r="K346" t="str">
            <v>{Naran} gosta liu eskola ida agora ne'e (tamba iha kolega barak iha neba)</v>
          </cell>
        </row>
        <row r="347">
          <cell r="A347" t="str">
            <v>H9.21.j</v>
          </cell>
          <cell r="B347" t="str">
            <v>Response</v>
          </cell>
          <cell r="D347" t="str">
            <v>Category option</v>
          </cell>
          <cell r="E347">
            <v>10</v>
          </cell>
          <cell r="I347" t="str">
            <v>Closest school is more expensive</v>
          </cell>
          <cell r="K347" t="str">
            <v>Eskola ida besik liu ne'e karun liu</v>
          </cell>
        </row>
        <row r="348">
          <cell r="A348" t="str">
            <v>H9.21.k</v>
          </cell>
          <cell r="B348" t="str">
            <v>Response</v>
          </cell>
          <cell r="D348" t="str">
            <v>Category option</v>
          </cell>
          <cell r="E348">
            <v>11</v>
          </cell>
          <cell r="I348" t="str">
            <v>Closest school temporarily not functioning</v>
          </cell>
          <cell r="K348" t="str">
            <v>Eskola besik liu ne'e, nia fasilidade at hela</v>
          </cell>
        </row>
        <row r="349">
          <cell r="A349" t="str">
            <v>H9.21.l</v>
          </cell>
          <cell r="B349" t="str">
            <v>Response</v>
          </cell>
          <cell r="D349" t="str">
            <v>Category option</v>
          </cell>
          <cell r="E349">
            <v>12</v>
          </cell>
          <cell r="I349" t="str">
            <v>No class at {name}'s level</v>
          </cell>
          <cell r="K349" t="str">
            <v>Laiha klasse iha {naran} nia nivel</v>
          </cell>
        </row>
        <row r="350">
          <cell r="A350" t="str">
            <v>H9.22.a</v>
          </cell>
          <cell r="B350" t="str">
            <v>Response</v>
          </cell>
          <cell r="D350" t="str">
            <v>Category option</v>
          </cell>
          <cell r="E350">
            <v>1</v>
          </cell>
          <cell r="I350" t="str">
            <v>Educational standard is higher</v>
          </cell>
          <cell r="K350" t="str">
            <v>Standar edukasaun diak liu</v>
          </cell>
        </row>
        <row r="351">
          <cell r="A351" t="str">
            <v>H9.22.b</v>
          </cell>
          <cell r="B351" t="str">
            <v>Response</v>
          </cell>
          <cell r="D351" t="str">
            <v>Category option</v>
          </cell>
          <cell r="E351">
            <v>2</v>
          </cell>
          <cell r="I351" t="str">
            <v>Teachers are more qualified</v>
          </cell>
          <cell r="K351" t="str">
            <v>Mestri sira hanorin diak liu</v>
          </cell>
        </row>
        <row r="352">
          <cell r="A352" t="str">
            <v>H9.22.c</v>
          </cell>
          <cell r="B352" t="str">
            <v>Response</v>
          </cell>
          <cell r="D352" t="str">
            <v>Category option</v>
          </cell>
          <cell r="E352">
            <v>3</v>
          </cell>
          <cell r="I352" t="str">
            <v>Teachers come more often</v>
          </cell>
          <cell r="K352" t="str">
            <v>Mestri sira mai eskola hela deit</v>
          </cell>
        </row>
        <row r="353">
          <cell r="A353" t="str">
            <v>H9.22.d</v>
          </cell>
          <cell r="B353" t="str">
            <v>Response</v>
          </cell>
          <cell r="D353" t="str">
            <v>Category option</v>
          </cell>
          <cell r="E353">
            <v>4</v>
          </cell>
          <cell r="I353" t="str">
            <v>More teachers / classes are smaller</v>
          </cell>
          <cell r="K353" t="str">
            <v>Mestri barak / sala estudante ladun barak ida</v>
          </cell>
        </row>
        <row r="354">
          <cell r="A354" t="str">
            <v>H9.22.e</v>
          </cell>
          <cell r="B354" t="str">
            <v>Response</v>
          </cell>
          <cell r="D354" t="str">
            <v>Category option</v>
          </cell>
          <cell r="E354">
            <v>5</v>
          </cell>
          <cell r="I354" t="str">
            <v>More desks / books / equipment</v>
          </cell>
          <cell r="K354" t="str">
            <v>Mesa eskola / livrus / ekipamentu</v>
          </cell>
        </row>
        <row r="355">
          <cell r="A355" t="str">
            <v>H9.22.f</v>
          </cell>
          <cell r="B355" t="str">
            <v>Response</v>
          </cell>
          <cell r="D355" t="str">
            <v>Category option</v>
          </cell>
          <cell r="E355">
            <v>6</v>
          </cell>
          <cell r="I355" t="str">
            <v>More facilities (kitchen / toilets / sports field)</v>
          </cell>
          <cell r="K355" t="str">
            <v>Fasilidade barak liu (dapur / haris fatin / fasiliadade desportu)</v>
          </cell>
        </row>
      </sheetData>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Roster (1)"/>
      <sheetName val="HHRoster (2)"/>
      <sheetName val="J"/>
      <sheetName val="Codes"/>
      <sheetName val="Recurring Qns"/>
    </sheetNames>
    <sheetDataSet>
      <sheetData sheetId="0"/>
      <sheetData sheetId="1"/>
      <sheetData sheetId="2"/>
      <sheetData sheetId="3">
        <row r="1">
          <cell r="A1" t="str">
            <v>Response ID</v>
          </cell>
          <cell r="B1" t="str">
            <v>Question or Response</v>
          </cell>
          <cell r="D1" t="str">
            <v>Response Display Format</v>
          </cell>
          <cell r="E1" t="str">
            <v>Code</v>
          </cell>
          <cell r="I1" t="str">
            <v>English</v>
          </cell>
          <cell r="K1" t="str">
            <v>Tetun</v>
          </cell>
        </row>
        <row r="2">
          <cell r="A2" t="str">
            <v>H1.01.a</v>
          </cell>
          <cell r="B2" t="str">
            <v>Response</v>
          </cell>
          <cell r="D2" t="str">
            <v>Category option</v>
          </cell>
          <cell r="E2">
            <v>0</v>
          </cell>
          <cell r="I2" t="str">
            <v>No</v>
          </cell>
          <cell r="K2" t="str">
            <v>Lae</v>
          </cell>
        </row>
        <row r="3">
          <cell r="A3" t="str">
            <v>H1.01.b</v>
          </cell>
          <cell r="B3" t="str">
            <v>Response</v>
          </cell>
          <cell r="D3" t="str">
            <v>Category option</v>
          </cell>
          <cell r="E3">
            <v>1</v>
          </cell>
          <cell r="I3" t="str">
            <v>Yes</v>
          </cell>
          <cell r="K3" t="str">
            <v>Sim</v>
          </cell>
        </row>
        <row r="4">
          <cell r="A4" t="str">
            <v>H1.01.c</v>
          </cell>
          <cell r="B4" t="str">
            <v>Response</v>
          </cell>
          <cell r="D4" t="str">
            <v>Category option</v>
          </cell>
          <cell r="E4">
            <v>997</v>
          </cell>
          <cell r="I4" t="str">
            <v>Other (specify)</v>
          </cell>
          <cell r="K4" t="str">
            <v>Seluk (spesifika)</v>
          </cell>
        </row>
        <row r="5">
          <cell r="A5" t="str">
            <v>H1.01.d</v>
          </cell>
          <cell r="B5" t="str">
            <v>Response</v>
          </cell>
          <cell r="D5" t="str">
            <v>Category option</v>
          </cell>
          <cell r="E5">
            <v>998</v>
          </cell>
          <cell r="I5" t="str">
            <v>Don't know</v>
          </cell>
          <cell r="K5" t="str">
            <v>La hatene</v>
          </cell>
        </row>
        <row r="6">
          <cell r="A6" t="str">
            <v>H1.01.e</v>
          </cell>
          <cell r="B6" t="str">
            <v>Response</v>
          </cell>
          <cell r="D6" t="str">
            <v>Category option</v>
          </cell>
          <cell r="E6">
            <v>999</v>
          </cell>
          <cell r="I6" t="str">
            <v>Refused to answer</v>
          </cell>
          <cell r="K6" t="str">
            <v>Lakohi fo resposta</v>
          </cell>
        </row>
        <row r="7">
          <cell r="A7" t="str">
            <v>H2.30.a</v>
          </cell>
          <cell r="B7" t="str">
            <v>Response</v>
          </cell>
          <cell r="D7" t="str">
            <v>Category option</v>
          </cell>
          <cell r="E7">
            <v>996</v>
          </cell>
          <cell r="I7" t="str">
            <v>Estimated</v>
          </cell>
          <cell r="K7" t="str">
            <v>Estimasaun</v>
          </cell>
        </row>
        <row r="8">
          <cell r="A8" t="str">
            <v>H2.30.b</v>
          </cell>
          <cell r="B8" t="str">
            <v>Response</v>
          </cell>
          <cell r="D8" t="str">
            <v>Category option</v>
          </cell>
          <cell r="E8">
            <v>995</v>
          </cell>
          <cell r="I8" t="str">
            <v>Seems wrong</v>
          </cell>
          <cell r="K8" t="str">
            <v>Karik sala</v>
          </cell>
        </row>
        <row r="9">
          <cell r="A9" t="str">
            <v>H2.30.c</v>
          </cell>
          <cell r="B9" t="str">
            <v>Response</v>
          </cell>
          <cell r="D9" t="str">
            <v>Category option</v>
          </cell>
          <cell r="E9">
            <v>994</v>
          </cell>
          <cell r="I9" t="str">
            <v>Use year of birth instead</v>
          </cell>
          <cell r="K9" t="str">
            <v>Uza deit data moris</v>
          </cell>
        </row>
        <row r="10">
          <cell r="A10" t="str">
            <v>H1.02.a</v>
          </cell>
          <cell r="B10" t="str">
            <v>Response</v>
          </cell>
          <cell r="D10" t="str">
            <v>Category option</v>
          </cell>
          <cell r="E10">
            <v>1</v>
          </cell>
          <cell r="I10" t="str">
            <v>None completed</v>
          </cell>
          <cell r="K10" t="str">
            <v>La Kompletu</v>
          </cell>
        </row>
        <row r="11">
          <cell r="A11" t="str">
            <v>H1.02.b</v>
          </cell>
          <cell r="B11" t="str">
            <v>Response</v>
          </cell>
          <cell r="D11" t="str">
            <v>Category option</v>
          </cell>
          <cell r="E11">
            <v>2</v>
          </cell>
          <cell r="I11" t="str">
            <v>Pre-School</v>
          </cell>
          <cell r="K11" t="str">
            <v>Pre-Eskolar</v>
          </cell>
        </row>
        <row r="12">
          <cell r="A12" t="str">
            <v>H1.02.c</v>
          </cell>
          <cell r="B12" t="str">
            <v>Response</v>
          </cell>
          <cell r="D12" t="str">
            <v>Category option</v>
          </cell>
          <cell r="E12">
            <v>3</v>
          </cell>
          <cell r="I12" t="str">
            <v>Primary School</v>
          </cell>
          <cell r="K12" t="str">
            <v>Eskola Primária</v>
          </cell>
        </row>
        <row r="13">
          <cell r="A13" t="str">
            <v>H1.02.d</v>
          </cell>
          <cell r="B13" t="str">
            <v>Response</v>
          </cell>
          <cell r="D13" t="str">
            <v>Category option</v>
          </cell>
          <cell r="E13">
            <v>4</v>
          </cell>
          <cell r="I13" t="str">
            <v>Junior High School</v>
          </cell>
          <cell r="K13" t="str">
            <v>Eskola Pre-Sekundária</v>
          </cell>
        </row>
        <row r="14">
          <cell r="A14" t="str">
            <v>H1.02.e</v>
          </cell>
          <cell r="B14" t="str">
            <v>Response</v>
          </cell>
          <cell r="D14" t="str">
            <v>Category option</v>
          </cell>
          <cell r="E14">
            <v>5</v>
          </cell>
          <cell r="I14" t="str">
            <v>Senior High School</v>
          </cell>
          <cell r="K14" t="str">
            <v>Eskola Sekundario</v>
          </cell>
        </row>
        <row r="15">
          <cell r="A15" t="str">
            <v>H1.02.f</v>
          </cell>
          <cell r="B15" t="str">
            <v>Response</v>
          </cell>
          <cell r="D15" t="str">
            <v>Category option</v>
          </cell>
          <cell r="E15">
            <v>6</v>
          </cell>
          <cell r="I15" t="str">
            <v>University</v>
          </cell>
          <cell r="K15" t="str">
            <v>Universidade</v>
          </cell>
        </row>
        <row r="16">
          <cell r="A16" t="str">
            <v>H1.02.g</v>
          </cell>
          <cell r="B16" t="str">
            <v>Response</v>
          </cell>
          <cell r="D16" t="str">
            <v>Category option</v>
          </cell>
          <cell r="E16">
            <v>7</v>
          </cell>
          <cell r="I16" t="str">
            <v>Some classes</v>
          </cell>
          <cell r="K16" t="str">
            <v>Klasse balun</v>
          </cell>
        </row>
        <row r="17">
          <cell r="A17" t="str">
            <v>H1.02.h</v>
          </cell>
          <cell r="B17" t="str">
            <v>Response</v>
          </cell>
          <cell r="D17" t="str">
            <v>Category option</v>
          </cell>
          <cell r="E17">
            <v>8</v>
          </cell>
          <cell r="I17" t="str">
            <v>All classes</v>
          </cell>
          <cell r="K17" t="str">
            <v>Klasse hotu</v>
          </cell>
        </row>
        <row r="18">
          <cell r="A18" t="str">
            <v>H1.06a</v>
          </cell>
          <cell r="B18" t="str">
            <v>Response</v>
          </cell>
          <cell r="D18" t="str">
            <v>Category option</v>
          </cell>
          <cell r="E18">
            <v>0</v>
          </cell>
          <cell r="I18" t="str">
            <v>No</v>
          </cell>
          <cell r="K18" t="str">
            <v>Lae</v>
          </cell>
        </row>
        <row r="19">
          <cell r="A19" t="str">
            <v>H1.06b</v>
          </cell>
          <cell r="B19" t="str">
            <v>Response</v>
          </cell>
          <cell r="D19" t="str">
            <v>Category option</v>
          </cell>
          <cell r="E19">
            <v>1</v>
          </cell>
          <cell r="I19" t="str">
            <v>Yes - Academy</v>
          </cell>
          <cell r="K19" t="str">
            <v>Sim - Akademia</v>
          </cell>
        </row>
        <row r="20">
          <cell r="A20" t="str">
            <v>H1.06c</v>
          </cell>
          <cell r="B20" t="str">
            <v>Response</v>
          </cell>
          <cell r="D20" t="str">
            <v>Category option</v>
          </cell>
          <cell r="E20">
            <v>2</v>
          </cell>
          <cell r="I20" t="str">
            <v>Yes - Institute</v>
          </cell>
          <cell r="K20" t="str">
            <v>Sim - Institutu</v>
          </cell>
        </row>
        <row r="21">
          <cell r="A21" t="str">
            <v>H1.06d</v>
          </cell>
          <cell r="B21" t="str">
            <v>Response</v>
          </cell>
          <cell r="D21" t="str">
            <v>Category option</v>
          </cell>
          <cell r="E21">
            <v>3</v>
          </cell>
          <cell r="I21" t="str">
            <v xml:space="preserve">Yes - University </v>
          </cell>
          <cell r="K21" t="str">
            <v>Sim - Universidade</v>
          </cell>
        </row>
        <row r="22">
          <cell r="A22" t="str">
            <v>H1.06e</v>
          </cell>
          <cell r="B22" t="str">
            <v>Response</v>
          </cell>
          <cell r="D22" t="str">
            <v>Category option</v>
          </cell>
          <cell r="E22">
            <v>4</v>
          </cell>
          <cell r="I22" t="str">
            <v>Yes - Other</v>
          </cell>
          <cell r="K22" t="str">
            <v>Sim - Seluk</v>
          </cell>
        </row>
        <row r="23">
          <cell r="A23" t="str">
            <v>M8.02a</v>
          </cell>
          <cell r="B23" t="str">
            <v>Response</v>
          </cell>
          <cell r="D23" t="str">
            <v>Category option</v>
          </cell>
          <cell r="E23">
            <v>1</v>
          </cell>
          <cell r="I23" t="str">
            <v>Uma maromak / uma lulik / god house</v>
          </cell>
          <cell r="K23" t="str">
            <v>Uma maromak / uma lulik</v>
          </cell>
        </row>
        <row r="24">
          <cell r="A24" t="str">
            <v>M8.02b</v>
          </cell>
          <cell r="B24" t="str">
            <v>Response</v>
          </cell>
          <cell r="D24" t="str">
            <v>Category option</v>
          </cell>
          <cell r="E24">
            <v>2</v>
          </cell>
          <cell r="I24" t="str">
            <v>Uma liurai / political house</v>
          </cell>
          <cell r="K24" t="str">
            <v>Uma liurai</v>
          </cell>
        </row>
        <row r="25">
          <cell r="A25" t="str">
            <v>M8.02c</v>
          </cell>
          <cell r="B25" t="str">
            <v>Response</v>
          </cell>
          <cell r="D25" t="str">
            <v>Category option</v>
          </cell>
          <cell r="E25">
            <v>3</v>
          </cell>
          <cell r="I25" t="str">
            <v>Gate keeper</v>
          </cell>
          <cell r="K25" t="str">
            <v>Hein odamatan</v>
          </cell>
        </row>
        <row r="26">
          <cell r="A26" t="str">
            <v>M8.02d</v>
          </cell>
          <cell r="B26" t="str">
            <v>Response</v>
          </cell>
          <cell r="D26" t="str">
            <v>Category option</v>
          </cell>
          <cell r="E26">
            <v>4</v>
          </cell>
          <cell r="I26" t="str">
            <v>Newcomer</v>
          </cell>
          <cell r="K26" t="str">
            <v>Ema foun</v>
          </cell>
        </row>
        <row r="27">
          <cell r="A27" t="str">
            <v>M8.02e</v>
          </cell>
          <cell r="B27" t="str">
            <v>Response</v>
          </cell>
          <cell r="D27" t="str">
            <v>Category option</v>
          </cell>
          <cell r="E27">
            <v>5</v>
          </cell>
          <cell r="I27" t="str">
            <v>Other position</v>
          </cell>
          <cell r="K27" t="str">
            <v>Pojisaun seluk</v>
          </cell>
        </row>
        <row r="28">
          <cell r="A28" t="str">
            <v>M3.02.a</v>
          </cell>
          <cell r="B28" t="str">
            <v>Response</v>
          </cell>
          <cell r="D28" t="str">
            <v>Category option</v>
          </cell>
          <cell r="E28">
            <v>1</v>
          </cell>
          <cell r="I28" t="str">
            <v>Yes - part owned</v>
          </cell>
          <cell r="K28" t="str">
            <v>Sim - balun</v>
          </cell>
        </row>
        <row r="29">
          <cell r="A29" t="str">
            <v>M3.02.b</v>
          </cell>
          <cell r="B29" t="str">
            <v>Response</v>
          </cell>
          <cell r="D29" t="str">
            <v>Category option</v>
          </cell>
          <cell r="E29">
            <v>2</v>
          </cell>
          <cell r="I29" t="str">
            <v>Yes - fully owned</v>
          </cell>
          <cell r="K29" t="str">
            <v>Sim - tomak</v>
          </cell>
        </row>
        <row r="30">
          <cell r="A30" t="str">
            <v>M3.03.a</v>
          </cell>
          <cell r="B30" t="str">
            <v>Response</v>
          </cell>
          <cell r="D30" t="str">
            <v>Category option</v>
          </cell>
          <cell r="E30">
            <v>1</v>
          </cell>
          <cell r="I30" t="str">
            <v>Uncompacted earth</v>
          </cell>
          <cell r="K30" t="str">
            <v>Rai nebee la hanehan metin</v>
          </cell>
        </row>
        <row r="31">
          <cell r="A31" t="str">
            <v>M3.03.b</v>
          </cell>
          <cell r="B31" t="str">
            <v>Response</v>
          </cell>
          <cell r="D31" t="str">
            <v>Category option</v>
          </cell>
          <cell r="E31">
            <v>2</v>
          </cell>
          <cell r="I31" t="str">
            <v>Sand</v>
          </cell>
          <cell r="K31" t="str">
            <v>Rai henek</v>
          </cell>
        </row>
        <row r="32">
          <cell r="A32" t="str">
            <v>M3.03.c</v>
          </cell>
          <cell r="B32" t="str">
            <v>Response</v>
          </cell>
          <cell r="D32" t="str">
            <v>Category option</v>
          </cell>
          <cell r="E32">
            <v>3</v>
          </cell>
          <cell r="I32" t="str">
            <v>Compacted dung/mud/clay</v>
          </cell>
          <cell r="K32" t="str">
            <v>Estrume / tahu / tahu belit nebee hanehan metin</v>
          </cell>
        </row>
        <row r="33">
          <cell r="A33" t="str">
            <v>M3.03.d</v>
          </cell>
          <cell r="B33" t="str">
            <v>Response</v>
          </cell>
          <cell r="D33" t="str">
            <v>Category option</v>
          </cell>
          <cell r="E33">
            <v>4</v>
          </cell>
          <cell r="I33" t="str">
            <v>Bamboo</v>
          </cell>
          <cell r="K33" t="str">
            <v>Bambu</v>
          </cell>
        </row>
        <row r="34">
          <cell r="A34" t="str">
            <v>M3.03.e</v>
          </cell>
          <cell r="B34" t="str">
            <v>Response</v>
          </cell>
          <cell r="D34" t="str">
            <v>Category option</v>
          </cell>
          <cell r="E34">
            <v>5</v>
          </cell>
          <cell r="I34" t="str">
            <v>Palm</v>
          </cell>
          <cell r="K34" t="str">
            <v>Tali</v>
          </cell>
        </row>
        <row r="35">
          <cell r="A35" t="str">
            <v>M3.03.f</v>
          </cell>
          <cell r="B35" t="str">
            <v>Response</v>
          </cell>
          <cell r="D35" t="str">
            <v>Category option</v>
          </cell>
          <cell r="E35">
            <v>6</v>
          </cell>
          <cell r="I35" t="str">
            <v>Plastic Sheeting</v>
          </cell>
          <cell r="K35" t="str">
            <v>Taka ho plastik</v>
          </cell>
        </row>
        <row r="36">
          <cell r="A36" t="str">
            <v>M3.03.g</v>
          </cell>
          <cell r="B36" t="str">
            <v>Response</v>
          </cell>
          <cell r="D36" t="str">
            <v>Category option</v>
          </cell>
          <cell r="E36">
            <v>7</v>
          </cell>
          <cell r="I36" t="str">
            <v>Matting</v>
          </cell>
          <cell r="K36" t="str">
            <v>Biti</v>
          </cell>
        </row>
        <row r="37">
          <cell r="A37" t="str">
            <v>M3.03.h</v>
          </cell>
          <cell r="B37" t="str">
            <v>Response</v>
          </cell>
          <cell r="D37" t="str">
            <v>Category option</v>
          </cell>
          <cell r="E37">
            <v>8</v>
          </cell>
          <cell r="I37" t="str">
            <v>Wood</v>
          </cell>
          <cell r="K37" t="str">
            <v>Ai</v>
          </cell>
        </row>
        <row r="38">
          <cell r="A38" t="str">
            <v>M3.03.i</v>
          </cell>
          <cell r="B38" t="str">
            <v>Response</v>
          </cell>
          <cell r="D38" t="str">
            <v>Category option</v>
          </cell>
          <cell r="E38">
            <v>9</v>
          </cell>
          <cell r="I38" t="str">
            <v>Vinyl</v>
          </cell>
          <cell r="K38" t="str">
            <v>Sintetiku</v>
          </cell>
        </row>
        <row r="39">
          <cell r="A39" t="str">
            <v>M3.03.j</v>
          </cell>
          <cell r="B39" t="str">
            <v>Response</v>
          </cell>
          <cell r="D39" t="str">
            <v>Category option</v>
          </cell>
          <cell r="E39">
            <v>10</v>
          </cell>
          <cell r="I39" t="str">
            <v>Asphalt/Cement</v>
          </cell>
          <cell r="K39" t="str">
            <v>Alkatraun/Simente</v>
          </cell>
        </row>
        <row r="40">
          <cell r="A40" t="str">
            <v>M3.03.k</v>
          </cell>
          <cell r="B40" t="str">
            <v>Response</v>
          </cell>
          <cell r="D40" t="str">
            <v>Category option</v>
          </cell>
          <cell r="E40">
            <v>11</v>
          </cell>
          <cell r="I40" t="str">
            <v>Rock/Stones</v>
          </cell>
          <cell r="K40" t="str">
            <v>Fatuk bot/britas</v>
          </cell>
        </row>
        <row r="41">
          <cell r="A41" t="str">
            <v>M3.03.l</v>
          </cell>
          <cell r="B41" t="str">
            <v>Response</v>
          </cell>
          <cell r="D41" t="str">
            <v>Category option</v>
          </cell>
          <cell r="E41">
            <v>12</v>
          </cell>
          <cell r="I41" t="str">
            <v>Tiles</v>
          </cell>
          <cell r="K41" t="str">
            <v>Telha</v>
          </cell>
        </row>
        <row r="42">
          <cell r="A42" t="str">
            <v>M3.03.m</v>
          </cell>
          <cell r="B42" t="str">
            <v>Response</v>
          </cell>
          <cell r="D42" t="str">
            <v>Category option</v>
          </cell>
          <cell r="E42">
            <v>13</v>
          </cell>
          <cell r="I42" t="str">
            <v>Carpet</v>
          </cell>
          <cell r="K42" t="str">
            <v>Karpet</v>
          </cell>
        </row>
        <row r="43">
          <cell r="A43" t="str">
            <v>H2.11.a</v>
          </cell>
          <cell r="B43" t="str">
            <v>Response</v>
          </cell>
          <cell r="D43" t="str">
            <v>Category option</v>
          </cell>
          <cell r="E43">
            <v>0</v>
          </cell>
          <cell r="I43" t="str">
            <v>Female</v>
          </cell>
          <cell r="K43" t="str">
            <v>Feto</v>
          </cell>
        </row>
        <row r="44">
          <cell r="A44" t="str">
            <v>H2.11.b</v>
          </cell>
          <cell r="B44" t="str">
            <v>Response</v>
          </cell>
          <cell r="D44" t="str">
            <v>Category option</v>
          </cell>
          <cell r="E44">
            <v>1</v>
          </cell>
          <cell r="I44" t="str">
            <v>Male</v>
          </cell>
          <cell r="K44" t="str">
            <v>Mane</v>
          </cell>
        </row>
        <row r="45">
          <cell r="A45" t="str">
            <v>H2.12.a</v>
          </cell>
          <cell r="B45" t="str">
            <v>Response</v>
          </cell>
          <cell r="D45" t="str">
            <v>Category option</v>
          </cell>
          <cell r="E45">
            <v>0</v>
          </cell>
          <cell r="I45" t="str">
            <v>Head</v>
          </cell>
          <cell r="K45" t="str">
            <v>Xefi uma-kain</v>
          </cell>
        </row>
        <row r="46">
          <cell r="A46" t="str">
            <v>H2.12.b</v>
          </cell>
          <cell r="B46" t="str">
            <v>Response</v>
          </cell>
          <cell r="D46" t="str">
            <v>Category option</v>
          </cell>
          <cell r="E46">
            <v>1</v>
          </cell>
          <cell r="I46" t="str">
            <v>Wife of Head</v>
          </cell>
          <cell r="K46" t="str">
            <v>Fen / Kaben husi xefi uma-kain</v>
          </cell>
        </row>
        <row r="47">
          <cell r="A47" t="str">
            <v>H2.12.c</v>
          </cell>
          <cell r="B47" t="str">
            <v>Response</v>
          </cell>
          <cell r="D47" t="str">
            <v>Category option</v>
          </cell>
          <cell r="E47">
            <v>2</v>
          </cell>
          <cell r="I47" t="str">
            <v>Husband of Head</v>
          </cell>
          <cell r="K47" t="str">
            <v>Laen / kaben xefi uma-kain</v>
          </cell>
        </row>
        <row r="48">
          <cell r="A48" t="str">
            <v>H2.12.d</v>
          </cell>
          <cell r="B48" t="str">
            <v>Response</v>
          </cell>
          <cell r="D48" t="str">
            <v>Category option</v>
          </cell>
          <cell r="E48">
            <v>3</v>
          </cell>
          <cell r="I48" t="str">
            <v xml:space="preserve">Son </v>
          </cell>
          <cell r="K48" t="str">
            <v>Oan mane</v>
          </cell>
        </row>
        <row r="49">
          <cell r="A49" t="str">
            <v>H2.12.e</v>
          </cell>
          <cell r="B49" t="str">
            <v>Response</v>
          </cell>
          <cell r="D49" t="str">
            <v>Category option</v>
          </cell>
          <cell r="E49">
            <v>4</v>
          </cell>
          <cell r="I49" t="str">
            <v>Daughter</v>
          </cell>
          <cell r="K49" t="str">
            <v>Oan feto</v>
          </cell>
        </row>
        <row r="50">
          <cell r="A50" t="str">
            <v>H2.12.f</v>
          </cell>
          <cell r="B50" t="str">
            <v>Response</v>
          </cell>
          <cell r="D50" t="str">
            <v>Category option</v>
          </cell>
          <cell r="E50">
            <v>5</v>
          </cell>
          <cell r="I50" t="str">
            <v>Adopted / Step-Child</v>
          </cell>
          <cell r="K50" t="str">
            <v>Oan hakiak</v>
          </cell>
        </row>
        <row r="51">
          <cell r="A51" t="str">
            <v>H2.12.g</v>
          </cell>
          <cell r="B51" t="str">
            <v>Response</v>
          </cell>
          <cell r="D51" t="str">
            <v>Category option</v>
          </cell>
          <cell r="E51">
            <v>6</v>
          </cell>
          <cell r="I51" t="str">
            <v>Granddaughter</v>
          </cell>
          <cell r="K51" t="str">
            <v>Be-oan feto</v>
          </cell>
        </row>
        <row r="52">
          <cell r="A52" t="str">
            <v>H2.12.h</v>
          </cell>
          <cell r="B52" t="str">
            <v>Response</v>
          </cell>
          <cell r="D52" t="str">
            <v>Category option</v>
          </cell>
          <cell r="E52">
            <v>7</v>
          </cell>
          <cell r="I52" t="str">
            <v>Grandson</v>
          </cell>
          <cell r="K52" t="str">
            <v>Be-oan mane</v>
          </cell>
        </row>
        <row r="53">
          <cell r="A53" t="str">
            <v>H2.12.i</v>
          </cell>
          <cell r="B53" t="str">
            <v>Response</v>
          </cell>
          <cell r="D53" t="str">
            <v>Category option</v>
          </cell>
          <cell r="E53">
            <v>8</v>
          </cell>
          <cell r="I53" t="str">
            <v>Niece</v>
          </cell>
          <cell r="K53" t="str">
            <v>Subrinha</v>
          </cell>
        </row>
        <row r="54">
          <cell r="A54" t="str">
            <v>H2.12.j</v>
          </cell>
          <cell r="B54" t="str">
            <v>Response</v>
          </cell>
          <cell r="D54" t="str">
            <v>Category option</v>
          </cell>
          <cell r="E54">
            <v>9</v>
          </cell>
          <cell r="I54" t="str">
            <v>Nephew</v>
          </cell>
          <cell r="K54" t="str">
            <v>Subrinho</v>
          </cell>
        </row>
        <row r="55">
          <cell r="A55" t="str">
            <v>H2.12.k</v>
          </cell>
          <cell r="B55" t="str">
            <v>Response</v>
          </cell>
          <cell r="D55" t="str">
            <v>Category option</v>
          </cell>
          <cell r="E55">
            <v>10</v>
          </cell>
          <cell r="I55" t="str">
            <v>Father</v>
          </cell>
          <cell r="K55" t="str">
            <v>Aman</v>
          </cell>
        </row>
        <row r="56">
          <cell r="A56" t="str">
            <v>H2.12.l</v>
          </cell>
          <cell r="B56" t="str">
            <v>Response</v>
          </cell>
          <cell r="D56" t="str">
            <v>Category option</v>
          </cell>
          <cell r="E56">
            <v>11</v>
          </cell>
          <cell r="I56" t="str">
            <v>Mother</v>
          </cell>
          <cell r="K56" t="str">
            <v>Inan</v>
          </cell>
        </row>
        <row r="57">
          <cell r="A57" t="str">
            <v>H2.12.m</v>
          </cell>
          <cell r="B57" t="str">
            <v>Response</v>
          </cell>
          <cell r="D57" t="str">
            <v>Category option</v>
          </cell>
          <cell r="E57">
            <v>12</v>
          </cell>
          <cell r="I57" t="str">
            <v>Sister</v>
          </cell>
          <cell r="K57" t="str">
            <v>Feton</v>
          </cell>
        </row>
        <row r="58">
          <cell r="A58" t="str">
            <v>H2.12.n</v>
          </cell>
          <cell r="B58" t="str">
            <v>Response</v>
          </cell>
          <cell r="D58" t="str">
            <v>Category option</v>
          </cell>
          <cell r="E58">
            <v>13</v>
          </cell>
          <cell r="I58" t="str">
            <v>Brother</v>
          </cell>
          <cell r="K58" t="str">
            <v>Nan</v>
          </cell>
        </row>
        <row r="59">
          <cell r="A59" t="str">
            <v>H2.12.o</v>
          </cell>
          <cell r="B59" t="str">
            <v>Response</v>
          </cell>
          <cell r="D59" t="str">
            <v>Category option</v>
          </cell>
          <cell r="E59">
            <v>14</v>
          </cell>
          <cell r="I59" t="str">
            <v>Aunt</v>
          </cell>
          <cell r="K59" t="str">
            <v>Tia</v>
          </cell>
        </row>
        <row r="60">
          <cell r="A60" t="str">
            <v>H2.12.oo</v>
          </cell>
          <cell r="B60" t="str">
            <v>Response</v>
          </cell>
          <cell r="D60" t="str">
            <v>Category option</v>
          </cell>
          <cell r="E60">
            <v>15</v>
          </cell>
          <cell r="I60" t="str">
            <v>Uncle</v>
          </cell>
          <cell r="K60" t="str">
            <v>Tiu</v>
          </cell>
        </row>
        <row r="61">
          <cell r="A61" t="str">
            <v>H2.12.p</v>
          </cell>
          <cell r="B61" t="str">
            <v>Response</v>
          </cell>
          <cell r="D61" t="str">
            <v>Category option</v>
          </cell>
          <cell r="E61">
            <v>16</v>
          </cell>
          <cell r="I61" t="str">
            <v>Daughter-in-Law</v>
          </cell>
          <cell r="K61" t="str">
            <v>Feto foun</v>
          </cell>
        </row>
        <row r="62">
          <cell r="A62" t="str">
            <v>H2.12.pp</v>
          </cell>
          <cell r="B62" t="str">
            <v>Response</v>
          </cell>
          <cell r="D62" t="str">
            <v>Category option</v>
          </cell>
          <cell r="E62">
            <v>17</v>
          </cell>
          <cell r="I62" t="str">
            <v>Son-in-Law</v>
          </cell>
          <cell r="K62" t="str">
            <v>Mane foun</v>
          </cell>
        </row>
        <row r="63">
          <cell r="A63" t="str">
            <v>H2.12.q</v>
          </cell>
          <cell r="B63" t="str">
            <v>Response</v>
          </cell>
          <cell r="D63" t="str">
            <v>Category option</v>
          </cell>
          <cell r="E63">
            <v>18</v>
          </cell>
          <cell r="I63" t="str">
            <v>Grandfather</v>
          </cell>
          <cell r="K63" t="str">
            <v>Avo mane</v>
          </cell>
        </row>
        <row r="64">
          <cell r="A64" t="str">
            <v>H2.12.r</v>
          </cell>
          <cell r="B64" t="str">
            <v>Response</v>
          </cell>
          <cell r="D64" t="str">
            <v>Category option</v>
          </cell>
          <cell r="E64">
            <v>19</v>
          </cell>
          <cell r="I64" t="str">
            <v>Grandmother</v>
          </cell>
          <cell r="K64" t="str">
            <v>Avo feto</v>
          </cell>
        </row>
        <row r="65">
          <cell r="A65" t="str">
            <v>H2.12.s</v>
          </cell>
          <cell r="B65" t="str">
            <v>Response</v>
          </cell>
          <cell r="D65" t="str">
            <v>Category option</v>
          </cell>
          <cell r="E65">
            <v>20</v>
          </cell>
          <cell r="I65" t="str">
            <v>Father-in-Law</v>
          </cell>
          <cell r="K65" t="str">
            <v>Banin mane</v>
          </cell>
        </row>
        <row r="66">
          <cell r="A66" t="str">
            <v>H2.12.t</v>
          </cell>
          <cell r="B66" t="str">
            <v>Response</v>
          </cell>
          <cell r="D66" t="str">
            <v>Category option</v>
          </cell>
          <cell r="E66">
            <v>21</v>
          </cell>
          <cell r="I66" t="str">
            <v>Mother-in-Law</v>
          </cell>
          <cell r="K66" t="str">
            <v>Banin feto</v>
          </cell>
        </row>
        <row r="67">
          <cell r="A67" t="str">
            <v>H2.12.u</v>
          </cell>
          <cell r="B67" t="str">
            <v>Response</v>
          </cell>
          <cell r="D67" t="str">
            <v>Category option</v>
          </cell>
          <cell r="E67">
            <v>22</v>
          </cell>
          <cell r="I67" t="str">
            <v>Cousin</v>
          </cell>
          <cell r="K67" t="str">
            <v>Prima</v>
          </cell>
        </row>
        <row r="68">
          <cell r="A68" t="str">
            <v>H2.12.uu</v>
          </cell>
          <cell r="B68" t="str">
            <v>Response</v>
          </cell>
          <cell r="D68" t="str">
            <v>Category option</v>
          </cell>
          <cell r="E68">
            <v>23</v>
          </cell>
          <cell r="I68" t="str">
            <v>Cousin</v>
          </cell>
          <cell r="K68" t="str">
            <v>Primo</v>
          </cell>
        </row>
        <row r="69">
          <cell r="A69" t="str">
            <v>H2.12.v</v>
          </cell>
          <cell r="B69" t="str">
            <v>Response</v>
          </cell>
          <cell r="D69" t="str">
            <v>Category option</v>
          </cell>
          <cell r="E69">
            <v>24</v>
          </cell>
          <cell r="I69" t="str">
            <v>Other Relative</v>
          </cell>
          <cell r="K69" t="str">
            <v>Familia seluk</v>
          </cell>
        </row>
        <row r="70">
          <cell r="A70" t="str">
            <v>H2.12.w</v>
          </cell>
          <cell r="B70" t="str">
            <v>Response</v>
          </cell>
          <cell r="D70" t="str">
            <v>Category option</v>
          </cell>
          <cell r="E70">
            <v>25</v>
          </cell>
          <cell r="I70" t="str">
            <v>Servant / Maid / Helper</v>
          </cell>
          <cell r="K70" t="str">
            <v>Pembantu (ema nebe serbisu ajuda iha uma)</v>
          </cell>
        </row>
        <row r="71">
          <cell r="A71" t="str">
            <v>H2.12.x</v>
          </cell>
          <cell r="B71" t="str">
            <v>Response</v>
          </cell>
          <cell r="D71" t="str">
            <v>Category option</v>
          </cell>
          <cell r="E71">
            <v>26</v>
          </cell>
          <cell r="I71" t="str">
            <v>Servant's Relative</v>
          </cell>
          <cell r="K71" t="str">
            <v>Pembantu nian familia</v>
          </cell>
        </row>
        <row r="72">
          <cell r="A72" t="str">
            <v>H2.12.y</v>
          </cell>
          <cell r="B72" t="str">
            <v>Response</v>
          </cell>
          <cell r="D72" t="str">
            <v>Category option</v>
          </cell>
          <cell r="E72">
            <v>27</v>
          </cell>
          <cell r="I72" t="str">
            <v>Tenant</v>
          </cell>
          <cell r="K72" t="str">
            <v>Ema kos</v>
          </cell>
        </row>
        <row r="73">
          <cell r="A73" t="str">
            <v>H2.12.z</v>
          </cell>
          <cell r="B73" t="str">
            <v>Response</v>
          </cell>
          <cell r="D73" t="str">
            <v>Category option</v>
          </cell>
          <cell r="E73">
            <v>28</v>
          </cell>
          <cell r="I73" t="str">
            <v>Tenant's Relative</v>
          </cell>
          <cell r="K73" t="str">
            <v>Ema kos nian familia</v>
          </cell>
        </row>
        <row r="74">
          <cell r="A74" t="str">
            <v>H2.20.a</v>
          </cell>
          <cell r="B74" t="str">
            <v>Response</v>
          </cell>
          <cell r="D74" t="str">
            <v>Category option</v>
          </cell>
          <cell r="E74">
            <v>1</v>
          </cell>
          <cell r="I74" t="str">
            <v>Yes - day, month and year</v>
          </cell>
          <cell r="K74" t="str">
            <v>Sim - loron, fulan no tinan</v>
          </cell>
        </row>
        <row r="75">
          <cell r="A75" t="str">
            <v>H2.20.b</v>
          </cell>
          <cell r="B75" t="str">
            <v>Response</v>
          </cell>
          <cell r="D75" t="str">
            <v>Category option</v>
          </cell>
          <cell r="E75">
            <v>2</v>
          </cell>
          <cell r="I75" t="str">
            <v>Yes - month and year only</v>
          </cell>
          <cell r="K75" t="str">
            <v>Sim - fulan no tinan deit</v>
          </cell>
        </row>
        <row r="76">
          <cell r="A76" t="str">
            <v>H2.20.c</v>
          </cell>
          <cell r="B76" t="str">
            <v>Response</v>
          </cell>
          <cell r="D76" t="str">
            <v>Category option</v>
          </cell>
          <cell r="E76">
            <v>3</v>
          </cell>
          <cell r="I76" t="str">
            <v>Yes - year only</v>
          </cell>
          <cell r="K76" t="str">
            <v>Sim - tinan deit</v>
          </cell>
        </row>
        <row r="77">
          <cell r="A77" t="str">
            <v>H2.30.a</v>
          </cell>
          <cell r="B77" t="str">
            <v>Response</v>
          </cell>
          <cell r="D77" t="str">
            <v>Category option</v>
          </cell>
          <cell r="E77">
            <v>2</v>
          </cell>
          <cell r="I77" t="str">
            <v>No, refused</v>
          </cell>
          <cell r="K77" t="str">
            <v>Lae, lakoi</v>
          </cell>
        </row>
        <row r="78">
          <cell r="A78" t="str">
            <v>H2.30.b</v>
          </cell>
          <cell r="B78" t="str">
            <v>Response</v>
          </cell>
          <cell r="D78" t="str">
            <v>Category option</v>
          </cell>
          <cell r="E78">
            <v>3</v>
          </cell>
          <cell r="I78" t="str">
            <v>No, card not available</v>
          </cell>
          <cell r="K78" t="str">
            <v>Lae, laiha kartu</v>
          </cell>
        </row>
        <row r="79">
          <cell r="A79" t="str">
            <v>H2.32.a</v>
          </cell>
          <cell r="B79" t="str">
            <v>Response</v>
          </cell>
          <cell r="D79" t="str">
            <v>Category option</v>
          </cell>
          <cell r="E79">
            <v>1</v>
          </cell>
          <cell r="I79" t="str">
            <v>Under 15</v>
          </cell>
          <cell r="K79" t="str">
            <v>Under 15</v>
          </cell>
        </row>
        <row r="80">
          <cell r="A80" t="str">
            <v>H2.32.b</v>
          </cell>
          <cell r="B80" t="str">
            <v>Response</v>
          </cell>
          <cell r="D80" t="str">
            <v>Category option</v>
          </cell>
          <cell r="E80">
            <v>2</v>
          </cell>
          <cell r="I80" t="str">
            <v>15-29</v>
          </cell>
          <cell r="K80" t="str">
            <v>15-29</v>
          </cell>
        </row>
        <row r="81">
          <cell r="A81" t="str">
            <v>H2.32.c</v>
          </cell>
          <cell r="B81" t="str">
            <v>Response</v>
          </cell>
          <cell r="D81" t="str">
            <v>Category option</v>
          </cell>
          <cell r="E81">
            <v>3</v>
          </cell>
          <cell r="I81" t="str">
            <v>30-49</v>
          </cell>
          <cell r="K81" t="str">
            <v>30-49</v>
          </cell>
        </row>
        <row r="82">
          <cell r="A82" t="str">
            <v>H2.32.d</v>
          </cell>
          <cell r="B82" t="str">
            <v>Response</v>
          </cell>
          <cell r="D82" t="str">
            <v>Category option</v>
          </cell>
          <cell r="E82">
            <v>4</v>
          </cell>
          <cell r="I82" t="str">
            <v>Over 50</v>
          </cell>
          <cell r="K82" t="str">
            <v>Over 50</v>
          </cell>
        </row>
        <row r="83">
          <cell r="A83" t="str">
            <v>H2.31.a</v>
          </cell>
          <cell r="B83" t="str">
            <v>Response</v>
          </cell>
          <cell r="D83" t="str">
            <v>Category option</v>
          </cell>
          <cell r="E83">
            <v>1</v>
          </cell>
          <cell r="I83" t="str">
            <v>Months</v>
          </cell>
          <cell r="K83" t="str">
            <v>Fulan</v>
          </cell>
        </row>
        <row r="84">
          <cell r="A84" t="str">
            <v>H2.31.b</v>
          </cell>
          <cell r="B84" t="str">
            <v>Response</v>
          </cell>
          <cell r="D84" t="str">
            <v>Category option</v>
          </cell>
          <cell r="E84">
            <v>2</v>
          </cell>
          <cell r="I84" t="str">
            <v>Years</v>
          </cell>
          <cell r="K84" t="str">
            <v>Tinan</v>
          </cell>
        </row>
        <row r="85">
          <cell r="A85" t="str">
            <v>H2.51.a</v>
          </cell>
          <cell r="B85" t="str">
            <v>Response</v>
          </cell>
          <cell r="D85" t="str">
            <v>Category option</v>
          </cell>
          <cell r="E85">
            <v>2</v>
          </cell>
          <cell r="I85" t="str">
            <v>Not born yet</v>
          </cell>
          <cell r="K85" t="str">
            <v>Seidauk moris</v>
          </cell>
        </row>
        <row r="86">
          <cell r="A86" t="str">
            <v>H2.53.a</v>
          </cell>
          <cell r="B86" t="str">
            <v>Response</v>
          </cell>
          <cell r="D86" t="str">
            <v>Category option</v>
          </cell>
          <cell r="E86">
            <v>1</v>
          </cell>
          <cell r="I86" t="str">
            <v>Before</v>
          </cell>
          <cell r="K86" t="str">
            <v>Antes</v>
          </cell>
        </row>
        <row r="87">
          <cell r="A87" t="str">
            <v>H2.53.b</v>
          </cell>
          <cell r="B87" t="str">
            <v>Response</v>
          </cell>
          <cell r="D87" t="str">
            <v>Category option</v>
          </cell>
          <cell r="E87">
            <v>2</v>
          </cell>
          <cell r="I87" t="str">
            <v>After</v>
          </cell>
          <cell r="K87" t="str">
            <v>Depois</v>
          </cell>
        </row>
        <row r="88">
          <cell r="A88" t="str">
            <v>H2.53.c</v>
          </cell>
          <cell r="B88" t="str">
            <v>Response</v>
          </cell>
          <cell r="D88" t="str">
            <v>Category option</v>
          </cell>
          <cell r="E88">
            <v>3</v>
          </cell>
          <cell r="I88" t="str">
            <v>Don't know</v>
          </cell>
          <cell r="K88" t="str">
            <v>La hatene</v>
          </cell>
        </row>
        <row r="89">
          <cell r="A89" t="str">
            <v>H2.60.a</v>
          </cell>
          <cell r="B89" t="str">
            <v>Response</v>
          </cell>
          <cell r="D89" t="str">
            <v>Category option</v>
          </cell>
          <cell r="E89">
            <v>1</v>
          </cell>
          <cell r="I89" t="str">
            <v>Indonesian time</v>
          </cell>
          <cell r="K89" t="str">
            <v>Tempu Indonezia</v>
          </cell>
        </row>
        <row r="90">
          <cell r="A90" t="str">
            <v>H2.60.b</v>
          </cell>
          <cell r="B90" t="str">
            <v>Response</v>
          </cell>
          <cell r="D90" t="str">
            <v>Category option</v>
          </cell>
          <cell r="E90">
            <v>2</v>
          </cell>
          <cell r="I90" t="str">
            <v>Portuguese time</v>
          </cell>
          <cell r="K90" t="str">
            <v>Tempu Portuges</v>
          </cell>
        </row>
        <row r="91">
          <cell r="A91" t="str">
            <v>HC2.01.a</v>
          </cell>
          <cell r="B91" t="str">
            <v>Response</v>
          </cell>
          <cell r="D91" t="str">
            <v>Category option</v>
          </cell>
          <cell r="E91">
            <v>1</v>
          </cell>
          <cell r="I91" t="str">
            <v>Electricity (ETDL)</v>
          </cell>
          <cell r="K91" t="str">
            <v>Eletrisidade (ETDL)</v>
          </cell>
        </row>
        <row r="92">
          <cell r="A92" t="str">
            <v>HC2.01.b</v>
          </cell>
          <cell r="B92" t="str">
            <v>Response</v>
          </cell>
          <cell r="D92" t="str">
            <v>Category option</v>
          </cell>
          <cell r="E92">
            <v>2</v>
          </cell>
          <cell r="I92" t="str">
            <v>Petrol / diesel generator</v>
          </cell>
          <cell r="K92" t="str">
            <v>Petroleu / gerador dizel</v>
          </cell>
        </row>
        <row r="93">
          <cell r="A93" t="str">
            <v>HC2.01.c</v>
          </cell>
          <cell r="B93" t="str">
            <v>Response</v>
          </cell>
          <cell r="D93" t="str">
            <v>Category option</v>
          </cell>
          <cell r="E93">
            <v>3</v>
          </cell>
          <cell r="I93" t="str">
            <v>Solar panel system</v>
          </cell>
          <cell r="K93" t="str">
            <v xml:space="preserve">Tenaga surya / sistema solar panel </v>
          </cell>
        </row>
        <row r="94">
          <cell r="A94" t="str">
            <v>HC2.01.d</v>
          </cell>
          <cell r="B94" t="str">
            <v>Response</v>
          </cell>
          <cell r="D94" t="str">
            <v>Category option</v>
          </cell>
          <cell r="E94">
            <v>4</v>
          </cell>
          <cell r="I94" t="str">
            <v>Petromax / kerosene pressure lantern / lamp / gas lantern</v>
          </cell>
          <cell r="K94" t="str">
            <v xml:space="preserve">Petromax / lanternu uza mina rai / lampu / lanternu gaz </v>
          </cell>
        </row>
        <row r="95">
          <cell r="A95" t="str">
            <v>HC2.01.e</v>
          </cell>
          <cell r="B95" t="str">
            <v>Response</v>
          </cell>
          <cell r="D95" t="str">
            <v>Category option</v>
          </cell>
          <cell r="E95">
            <v>5</v>
          </cell>
          <cell r="I95" t="str">
            <v>Biogas / agricultural products</v>
          </cell>
          <cell r="K95" t="str">
            <v>Biogas / produtu agrikultura</v>
          </cell>
        </row>
        <row r="96">
          <cell r="A96" t="str">
            <v>HC2.01.f</v>
          </cell>
          <cell r="B96" t="str">
            <v>Response</v>
          </cell>
          <cell r="D96" t="str">
            <v>Category option</v>
          </cell>
          <cell r="E96">
            <v>6</v>
          </cell>
          <cell r="I96" t="str">
            <v>Candlenut</v>
          </cell>
          <cell r="K96" t="str">
            <v>Kami</v>
          </cell>
        </row>
        <row r="97">
          <cell r="A97" t="str">
            <v>HC2.01.g</v>
          </cell>
          <cell r="B97" t="str">
            <v>Response</v>
          </cell>
          <cell r="D97" t="str">
            <v>Category option</v>
          </cell>
          <cell r="E97">
            <v>7</v>
          </cell>
          <cell r="I97" t="str">
            <v>Wood</v>
          </cell>
          <cell r="K97" t="str">
            <v xml:space="preserve">Ai </v>
          </cell>
        </row>
        <row r="98">
          <cell r="A98" t="str">
            <v>HC2.01.h</v>
          </cell>
          <cell r="B98" t="str">
            <v>Response</v>
          </cell>
          <cell r="D98" t="str">
            <v>Category option</v>
          </cell>
          <cell r="E98">
            <v>8</v>
          </cell>
          <cell r="I98" t="str">
            <v>Battery torch / flashlight</v>
          </cell>
          <cell r="K98" t="str">
            <v>Lanterna bataria / senter</v>
          </cell>
        </row>
        <row r="99">
          <cell r="A99" t="str">
            <v>HC2.01.i</v>
          </cell>
          <cell r="B99" t="str">
            <v>Response</v>
          </cell>
          <cell r="D99" t="str">
            <v>Category option</v>
          </cell>
          <cell r="E99">
            <v>9</v>
          </cell>
          <cell r="I99" t="str">
            <v>Candles</v>
          </cell>
          <cell r="K99" t="str">
            <v>Lilin</v>
          </cell>
        </row>
        <row r="100">
          <cell r="A100" t="str">
            <v>H2.13.a</v>
          </cell>
          <cell r="B100" t="str">
            <v>Response</v>
          </cell>
          <cell r="D100" t="str">
            <v>Category option</v>
          </cell>
          <cell r="E100">
            <v>1</v>
          </cell>
          <cell r="I100" t="str">
            <v>In the evening (about 2 hours)</v>
          </cell>
          <cell r="K100" t="str">
            <v>Iha kalan (maizoumenus oras 2)</v>
          </cell>
        </row>
        <row r="101">
          <cell r="A101" t="str">
            <v>H2.13.b</v>
          </cell>
          <cell r="B101" t="str">
            <v>Response</v>
          </cell>
          <cell r="D101" t="str">
            <v>Category option</v>
          </cell>
          <cell r="E101">
            <v>2</v>
          </cell>
          <cell r="I101" t="str">
            <v>Late afternoon and evening (about 4 hours)</v>
          </cell>
          <cell r="K101" t="str">
            <v>Lokraik no kalan (maizoumenus oras 4)</v>
          </cell>
        </row>
        <row r="102">
          <cell r="A102" t="str">
            <v>H2.13.c</v>
          </cell>
          <cell r="B102" t="str">
            <v>Response</v>
          </cell>
          <cell r="D102" t="str">
            <v>Category option</v>
          </cell>
          <cell r="E102">
            <v>3</v>
          </cell>
          <cell r="I102" t="str">
            <v>A few times throughout the day and in the evening (about 8 hours)</v>
          </cell>
        </row>
        <row r="103">
          <cell r="A103" t="str">
            <v>H2.13.d</v>
          </cell>
          <cell r="B103" t="str">
            <v>Response</v>
          </cell>
          <cell r="D103" t="str">
            <v>Category option</v>
          </cell>
          <cell r="E103">
            <v>4</v>
          </cell>
          <cell r="I103" t="str">
            <v>For most of the day or night (12 hours)</v>
          </cell>
        </row>
        <row r="104">
          <cell r="A104" t="str">
            <v>H2.13.e</v>
          </cell>
          <cell r="B104" t="str">
            <v>Response</v>
          </cell>
          <cell r="D104" t="str">
            <v>Category option</v>
          </cell>
          <cell r="E104">
            <v>5</v>
          </cell>
          <cell r="I104" t="str">
            <v>All day (24 hours)</v>
          </cell>
          <cell r="K104" t="str">
            <v>Loron tomak (oras 24)</v>
          </cell>
        </row>
        <row r="105">
          <cell r="A105" t="str">
            <v>H2.14.a</v>
          </cell>
          <cell r="B105" t="str">
            <v>Response</v>
          </cell>
          <cell r="D105" t="str">
            <v>Category option</v>
          </cell>
          <cell r="E105">
            <v>1</v>
          </cell>
          <cell r="I105" t="str">
            <v>No, did not use electricity all day and all night</v>
          </cell>
          <cell r="K105" t="str">
            <v>Lae, la uza eletrisidade loron tomak no kalan tomak</v>
          </cell>
        </row>
        <row r="106">
          <cell r="A106" t="str">
            <v>H2.14.b</v>
          </cell>
          <cell r="B106" t="str">
            <v>Response</v>
          </cell>
          <cell r="D106" t="str">
            <v>Category option</v>
          </cell>
          <cell r="E106">
            <v>2</v>
          </cell>
          <cell r="I106" t="str">
            <v>Yes, used electricity all day and all night</v>
          </cell>
          <cell r="K106" t="str">
            <v>Sim, uza eletrisidade loron tomak no kalan tomak</v>
          </cell>
        </row>
        <row r="107">
          <cell r="A107" t="str">
            <v>H2.16x.a</v>
          </cell>
          <cell r="B107" t="str">
            <v>Response</v>
          </cell>
          <cell r="D107" t="str">
            <v>Category option</v>
          </cell>
          <cell r="E107">
            <v>1</v>
          </cell>
          <cell r="I107" t="str">
            <v>Hours</v>
          </cell>
          <cell r="K107" t="str">
            <v>Oras</v>
          </cell>
        </row>
        <row r="108">
          <cell r="A108" t="str">
            <v>H2.16x.b</v>
          </cell>
          <cell r="B108" t="str">
            <v>Response</v>
          </cell>
          <cell r="D108" t="str">
            <v>Category option</v>
          </cell>
          <cell r="E108">
            <v>2</v>
          </cell>
          <cell r="I108" t="str">
            <v>Days</v>
          </cell>
          <cell r="K108" t="str">
            <v>Loron</v>
          </cell>
        </row>
        <row r="109">
          <cell r="A109" t="str">
            <v>H2.16x.c</v>
          </cell>
          <cell r="B109" t="str">
            <v>Response</v>
          </cell>
          <cell r="D109" t="str">
            <v>Category option</v>
          </cell>
          <cell r="E109">
            <v>3</v>
          </cell>
          <cell r="I109" t="str">
            <v>Weeks</v>
          </cell>
          <cell r="K109" t="str">
            <v>Semana</v>
          </cell>
        </row>
        <row r="110">
          <cell r="A110" t="str">
            <v>H2.16x.d</v>
          </cell>
          <cell r="B110" t="str">
            <v>Response</v>
          </cell>
          <cell r="D110" t="str">
            <v>Category option</v>
          </cell>
          <cell r="E110">
            <v>4</v>
          </cell>
          <cell r="I110" t="str">
            <v>Months</v>
          </cell>
          <cell r="K110" t="str">
            <v>Fulan</v>
          </cell>
        </row>
        <row r="111">
          <cell r="A111" t="str">
            <v>H2.16x.e</v>
          </cell>
          <cell r="B111" t="str">
            <v>Response</v>
          </cell>
          <cell r="D111" t="str">
            <v>Category option</v>
          </cell>
          <cell r="E111">
            <v>5</v>
          </cell>
          <cell r="I111" t="str">
            <v>Years</v>
          </cell>
          <cell r="K111" t="str">
            <v>Tinan</v>
          </cell>
        </row>
        <row r="112">
          <cell r="A112" t="str">
            <v>MC12.48.a</v>
          </cell>
          <cell r="B112" t="str">
            <v>Response</v>
          </cell>
          <cell r="D112" t="str">
            <v>Category option</v>
          </cell>
          <cell r="E112">
            <v>6</v>
          </cell>
          <cell r="I112" t="str">
            <v>Quarter (3 months) / trimester / school term</v>
          </cell>
          <cell r="K112" t="str">
            <v>Trimestre (fulan 3)</v>
          </cell>
        </row>
        <row r="113">
          <cell r="A113" t="str">
            <v>MC12.48.b</v>
          </cell>
          <cell r="B113" t="str">
            <v>Response</v>
          </cell>
          <cell r="D113" t="str">
            <v>Category option</v>
          </cell>
          <cell r="E113">
            <v>7</v>
          </cell>
          <cell r="I113" t="str">
            <v>Semester (6 months)</v>
          </cell>
          <cell r="K113" t="str">
            <v>Semestre (fulan 6)</v>
          </cell>
        </row>
        <row r="114">
          <cell r="A114" t="str">
            <v>MC12.81.a</v>
          </cell>
          <cell r="B114" t="str">
            <v>Response</v>
          </cell>
          <cell r="D114" t="str">
            <v>Category option</v>
          </cell>
          <cell r="E114">
            <v>8</v>
          </cell>
          <cell r="I114" t="str">
            <v>Once-off / irregular</v>
          </cell>
          <cell r="K114" t="str">
            <v>Selu dala ida / laiha regularidade</v>
          </cell>
        </row>
        <row r="115">
          <cell r="A115" t="str">
            <v>H4.22.a</v>
          </cell>
          <cell r="B115" t="str">
            <v>Response</v>
          </cell>
          <cell r="D115" t="str">
            <v>Category option</v>
          </cell>
          <cell r="E115">
            <v>1</v>
          </cell>
          <cell r="I115" t="str">
            <v>In this aldeia</v>
          </cell>
          <cell r="K115" t="str">
            <v>Iha aldeia ida ne'e</v>
          </cell>
        </row>
        <row r="116">
          <cell r="A116" t="str">
            <v>H4.22.b</v>
          </cell>
          <cell r="B116" t="str">
            <v>Response</v>
          </cell>
          <cell r="D116" t="str">
            <v>Category option</v>
          </cell>
          <cell r="E116">
            <v>2</v>
          </cell>
          <cell r="I116" t="str">
            <v>In another aldeia within this suku</v>
          </cell>
          <cell r="K116" t="str">
            <v>Iha aldeia seluk, maibe iha suku ida ne'e</v>
          </cell>
        </row>
        <row r="117">
          <cell r="A117" t="str">
            <v>H4.22.c</v>
          </cell>
          <cell r="B117" t="str">
            <v>Response</v>
          </cell>
          <cell r="D117" t="str">
            <v>Category option</v>
          </cell>
          <cell r="E117">
            <v>3</v>
          </cell>
          <cell r="I117" t="str">
            <v>In another suku</v>
          </cell>
          <cell r="K117" t="str">
            <v>Iha suku seluk</v>
          </cell>
        </row>
        <row r="118">
          <cell r="A118" t="str">
            <v>H4.22.d</v>
          </cell>
          <cell r="B118" t="str">
            <v>Response</v>
          </cell>
          <cell r="D118" t="str">
            <v>Category option</v>
          </cell>
          <cell r="E118">
            <v>4</v>
          </cell>
          <cell r="I118" t="str">
            <v>West Timor</v>
          </cell>
          <cell r="K118" t="str">
            <v>Timor Loromonu</v>
          </cell>
        </row>
        <row r="119">
          <cell r="A119" t="str">
            <v>H4.22.e</v>
          </cell>
          <cell r="B119" t="str">
            <v>Response</v>
          </cell>
          <cell r="D119" t="str">
            <v>Category option</v>
          </cell>
          <cell r="E119">
            <v>5</v>
          </cell>
          <cell r="I119" t="str">
            <v>Overseas</v>
          </cell>
          <cell r="K119" t="str">
            <v>Iha rai liur</v>
          </cell>
        </row>
        <row r="120">
          <cell r="A120" t="str">
            <v>MC12.44.a</v>
          </cell>
          <cell r="B120" t="str">
            <v>Response</v>
          </cell>
          <cell r="D120" t="str">
            <v>Category option</v>
          </cell>
          <cell r="E120">
            <v>6</v>
          </cell>
          <cell r="I120" t="str">
            <v>Various locations</v>
          </cell>
          <cell r="K120" t="str">
            <v>Fatin oin-oin</v>
          </cell>
        </row>
        <row r="121">
          <cell r="A121" t="str">
            <v>M4.01.a</v>
          </cell>
          <cell r="B121" t="str">
            <v>Response</v>
          </cell>
          <cell r="D121" t="str">
            <v>Category option</v>
          </cell>
          <cell r="E121">
            <v>1</v>
          </cell>
          <cell r="I121" t="str">
            <v>Metres - measure each length</v>
          </cell>
          <cell r="K121" t="str">
            <v>Metru - sukat kada naruk ida</v>
          </cell>
        </row>
        <row r="122">
          <cell r="A122" t="str">
            <v>M4.01.b</v>
          </cell>
          <cell r="B122" t="str">
            <v>Response</v>
          </cell>
          <cell r="D122" t="str">
            <v>Category option</v>
          </cell>
          <cell r="E122">
            <v>2</v>
          </cell>
          <cell r="I122" t="str">
            <v>Square metres</v>
          </cell>
          <cell r="K122" t="str">
            <v>Metru kuadradu (1m x 1m)</v>
          </cell>
        </row>
        <row r="123">
          <cell r="A123" t="str">
            <v>M4.01.c</v>
          </cell>
          <cell r="B123" t="str">
            <v>Response</v>
          </cell>
          <cell r="D123" t="str">
            <v>Category option</v>
          </cell>
          <cell r="E123">
            <v>3</v>
          </cell>
          <cell r="I123" t="str">
            <v>Hectares</v>
          </cell>
          <cell r="K123" t="str">
            <v>Hektar</v>
          </cell>
        </row>
        <row r="124">
          <cell r="A124" t="str">
            <v>M7.01.a</v>
          </cell>
          <cell r="B124" t="str">
            <v>Response</v>
          </cell>
          <cell r="D124" t="str">
            <v>Category option</v>
          </cell>
          <cell r="E124">
            <v>1</v>
          </cell>
          <cell r="I124" t="str">
            <v>Mobile Phone</v>
          </cell>
          <cell r="K124" t="str">
            <v>Telemovel</v>
          </cell>
        </row>
        <row r="125">
          <cell r="A125" t="str">
            <v>M7.01.b</v>
          </cell>
          <cell r="B125" t="str">
            <v>Response</v>
          </cell>
          <cell r="D125" t="str">
            <v>Category option</v>
          </cell>
          <cell r="E125">
            <v>2</v>
          </cell>
          <cell r="I125" t="str">
            <v>Watch</v>
          </cell>
          <cell r="K125" t="str">
            <v>Relojiu liman</v>
          </cell>
        </row>
        <row r="126">
          <cell r="A126" t="str">
            <v>M7.01.c</v>
          </cell>
          <cell r="B126" t="str">
            <v>Response</v>
          </cell>
          <cell r="D126" t="str">
            <v>Category option</v>
          </cell>
          <cell r="E126">
            <v>3</v>
          </cell>
          <cell r="I126" t="str">
            <v>Radio</v>
          </cell>
          <cell r="K126" t="str">
            <v>Radio</v>
          </cell>
        </row>
        <row r="127">
          <cell r="A127" t="str">
            <v>M7.01.d</v>
          </cell>
          <cell r="B127" t="str">
            <v>Response</v>
          </cell>
          <cell r="D127" t="str">
            <v>Category option</v>
          </cell>
          <cell r="E127">
            <v>4</v>
          </cell>
          <cell r="I127" t="str">
            <v>Television</v>
          </cell>
          <cell r="K127" t="str">
            <v>Televizaun</v>
          </cell>
        </row>
        <row r="128">
          <cell r="A128" t="str">
            <v>M7.01.e</v>
          </cell>
          <cell r="B128" t="str">
            <v>Response</v>
          </cell>
          <cell r="D128" t="str">
            <v>Category option</v>
          </cell>
          <cell r="E128">
            <v>5</v>
          </cell>
          <cell r="I128" t="str">
            <v>Bicycle</v>
          </cell>
          <cell r="K128" t="str">
            <v>Bisikleta</v>
          </cell>
        </row>
        <row r="129">
          <cell r="A129" t="str">
            <v>M7.01.f</v>
          </cell>
          <cell r="B129" t="str">
            <v>Response</v>
          </cell>
          <cell r="D129" t="str">
            <v>Category option</v>
          </cell>
          <cell r="E129">
            <v>6</v>
          </cell>
          <cell r="I129" t="str">
            <v>Generator</v>
          </cell>
          <cell r="K129" t="str">
            <v>Jerador</v>
          </cell>
        </row>
        <row r="130">
          <cell r="A130" t="str">
            <v>M7.01.g</v>
          </cell>
          <cell r="B130" t="str">
            <v>Response</v>
          </cell>
          <cell r="D130" t="str">
            <v>Category option</v>
          </cell>
          <cell r="E130">
            <v>7</v>
          </cell>
          <cell r="I130" t="str">
            <v>Gas Stove / Gas Range</v>
          </cell>
          <cell r="K130" t="str">
            <v>Fugaun gas</v>
          </cell>
        </row>
        <row r="131">
          <cell r="A131" t="str">
            <v>M7.10.a</v>
          </cell>
          <cell r="B131" t="str">
            <v>Response</v>
          </cell>
          <cell r="D131" t="str">
            <v>Category option</v>
          </cell>
          <cell r="E131">
            <v>1</v>
          </cell>
          <cell r="I131" t="str">
            <v>Motorcycle / Scooter</v>
          </cell>
          <cell r="K131" t="str">
            <v>Motor / scooter</v>
          </cell>
        </row>
        <row r="132">
          <cell r="A132" t="str">
            <v>M7.10.b</v>
          </cell>
          <cell r="B132" t="str">
            <v>Response</v>
          </cell>
          <cell r="D132" t="str">
            <v>Category option</v>
          </cell>
          <cell r="E132">
            <v>2</v>
          </cell>
          <cell r="I132" t="str">
            <v>Car / truck / angguna</v>
          </cell>
          <cell r="K132" t="str">
            <v>Kareta, truk ka angguna?</v>
          </cell>
        </row>
        <row r="133">
          <cell r="A133" t="str">
            <v>M7.10.c</v>
          </cell>
          <cell r="B133" t="str">
            <v>Response</v>
          </cell>
          <cell r="D133" t="str">
            <v>Category option</v>
          </cell>
          <cell r="E133">
            <v>3</v>
          </cell>
          <cell r="I133" t="str">
            <v>Boat</v>
          </cell>
          <cell r="K133" t="str">
            <v>Bero</v>
          </cell>
        </row>
        <row r="134">
          <cell r="A134" t="str">
            <v>M7.11.a</v>
          </cell>
          <cell r="B134" t="str">
            <v>Response</v>
          </cell>
          <cell r="D134" t="str">
            <v>Category option</v>
          </cell>
          <cell r="E134">
            <v>1</v>
          </cell>
          <cell r="I134" t="str">
            <v>Taxi</v>
          </cell>
          <cell r="K134" t="str">
            <v>Taksi</v>
          </cell>
        </row>
        <row r="135">
          <cell r="A135" t="str">
            <v>M7.11.b</v>
          </cell>
          <cell r="B135" t="str">
            <v>Response</v>
          </cell>
          <cell r="D135" t="str">
            <v>Category option</v>
          </cell>
          <cell r="E135">
            <v>2</v>
          </cell>
          <cell r="I135" t="str">
            <v>Car / van, not 4WD</v>
          </cell>
          <cell r="K135" t="str">
            <v>Kareta / karrinha, la uza trasaun</v>
          </cell>
        </row>
        <row r="136">
          <cell r="A136" t="str">
            <v>M7.11.c</v>
          </cell>
          <cell r="B136" t="str">
            <v>Response</v>
          </cell>
          <cell r="D136" t="str">
            <v>Category option</v>
          </cell>
          <cell r="E136">
            <v>3</v>
          </cell>
          <cell r="I136" t="str">
            <v>4WD</v>
          </cell>
          <cell r="K136" t="str">
            <v>Kareta ho trasaun</v>
          </cell>
        </row>
        <row r="137">
          <cell r="A137" t="str">
            <v>M7.11.d</v>
          </cell>
          <cell r="B137" t="str">
            <v>Response</v>
          </cell>
          <cell r="D137" t="str">
            <v>Category option</v>
          </cell>
          <cell r="E137">
            <v>4</v>
          </cell>
          <cell r="I137" t="str">
            <v>Mikrolet / car-powered angguna</v>
          </cell>
          <cell r="K137" t="str">
            <v>Angguna uza mikrolet / karreta</v>
          </cell>
        </row>
        <row r="138">
          <cell r="A138" t="str">
            <v>M7.11.e</v>
          </cell>
          <cell r="B138" t="str">
            <v>Response</v>
          </cell>
          <cell r="D138" t="str">
            <v>Category option</v>
          </cell>
          <cell r="E138">
            <v>5</v>
          </cell>
          <cell r="I138" t="str">
            <v>Motorbike-powered angguna</v>
          </cell>
          <cell r="K138" t="str">
            <v>Angguna uza motor</v>
          </cell>
        </row>
        <row r="139">
          <cell r="A139" t="str">
            <v>M7.11.f</v>
          </cell>
          <cell r="B139" t="str">
            <v>Response</v>
          </cell>
          <cell r="D139" t="str">
            <v>Category option</v>
          </cell>
          <cell r="E139">
            <v>6</v>
          </cell>
          <cell r="I139" t="str">
            <v>Truck</v>
          </cell>
          <cell r="K139" t="str">
            <v>Truck</v>
          </cell>
        </row>
        <row r="140">
          <cell r="A140" t="str">
            <v>M7.21.a</v>
          </cell>
          <cell r="B140" t="str">
            <v>Response</v>
          </cell>
          <cell r="D140" t="str">
            <v>Category option</v>
          </cell>
          <cell r="E140">
            <v>1</v>
          </cell>
          <cell r="I140" t="str">
            <v>Refrigerator / Freezer</v>
          </cell>
          <cell r="K140" t="str">
            <v>Jeleira / Frigorífiku</v>
          </cell>
        </row>
        <row r="141">
          <cell r="A141" t="str">
            <v>M7.21.b</v>
          </cell>
          <cell r="B141" t="str">
            <v>Response</v>
          </cell>
          <cell r="D141" t="str">
            <v>Category option</v>
          </cell>
          <cell r="E141">
            <v>2</v>
          </cell>
          <cell r="I141" t="str">
            <v>Computer / iPad</v>
          </cell>
          <cell r="K141" t="str">
            <v>Komputador / iPad</v>
          </cell>
        </row>
        <row r="142">
          <cell r="A142" t="str">
            <v>M7.21.c</v>
          </cell>
          <cell r="B142" t="str">
            <v>Response</v>
          </cell>
          <cell r="D142" t="str">
            <v>Category option</v>
          </cell>
          <cell r="E142">
            <v>3</v>
          </cell>
          <cell r="I142" t="str">
            <v>Washing Machine</v>
          </cell>
          <cell r="K142" t="str">
            <v>Makina fase roupa</v>
          </cell>
        </row>
        <row r="143">
          <cell r="A143" t="str">
            <v>M7.30.a</v>
          </cell>
          <cell r="B143" t="str">
            <v>Response</v>
          </cell>
          <cell r="D143" t="str">
            <v>Category option</v>
          </cell>
          <cell r="E143">
            <v>1</v>
          </cell>
          <cell r="I143" t="str">
            <v>Axe</v>
          </cell>
          <cell r="K143" t="str">
            <v>Baliun</v>
          </cell>
        </row>
        <row r="144">
          <cell r="A144" t="str">
            <v>M7.30.b</v>
          </cell>
          <cell r="B144" t="str">
            <v>Response</v>
          </cell>
          <cell r="D144" t="str">
            <v>Category option</v>
          </cell>
          <cell r="E144">
            <v>2</v>
          </cell>
          <cell r="I144" t="str">
            <v>Hoe</v>
          </cell>
          <cell r="K144" t="str">
            <v>Enxada</v>
          </cell>
        </row>
        <row r="145">
          <cell r="A145" t="str">
            <v>M7.30.c</v>
          </cell>
          <cell r="B145" t="str">
            <v>Response</v>
          </cell>
          <cell r="D145" t="str">
            <v>Category option</v>
          </cell>
          <cell r="E145">
            <v>3</v>
          </cell>
          <cell r="I145" t="str">
            <v>Machete</v>
          </cell>
          <cell r="K145" t="str">
            <v>Taha / katana / maubeka</v>
          </cell>
        </row>
        <row r="146">
          <cell r="A146" t="str">
            <v>M7.30.d</v>
          </cell>
          <cell r="B146" t="str">
            <v>Response</v>
          </cell>
          <cell r="D146" t="str">
            <v>Category option</v>
          </cell>
          <cell r="E146">
            <v>4</v>
          </cell>
          <cell r="I146" t="str">
            <v>Crowbar</v>
          </cell>
          <cell r="K146" t="str">
            <v>Ai-suak</v>
          </cell>
        </row>
        <row r="147">
          <cell r="A147" t="str">
            <v>M7.30.e</v>
          </cell>
          <cell r="B147" t="str">
            <v>Response</v>
          </cell>
          <cell r="D147" t="str">
            <v>Category option</v>
          </cell>
          <cell r="E147">
            <v>5</v>
          </cell>
          <cell r="I147" t="str">
            <v>Wheelbarrow / pushcart</v>
          </cell>
          <cell r="K147" t="str">
            <v>Gerobak / karosa</v>
          </cell>
        </row>
        <row r="148">
          <cell r="A148" t="str">
            <v>M7.30.f</v>
          </cell>
          <cell r="B148" t="str">
            <v>Response</v>
          </cell>
          <cell r="D148" t="str">
            <v>Category option</v>
          </cell>
          <cell r="E148">
            <v>6</v>
          </cell>
          <cell r="I148" t="str">
            <v>Plough for buffalo</v>
          </cell>
          <cell r="K148" t="str">
            <v>Xarua</v>
          </cell>
        </row>
        <row r="149">
          <cell r="A149" t="str">
            <v>M7.30.g</v>
          </cell>
          <cell r="B149" t="str">
            <v>Response</v>
          </cell>
          <cell r="D149" t="str">
            <v>Category option</v>
          </cell>
          <cell r="E149">
            <v>7</v>
          </cell>
          <cell r="I149" t="str">
            <v>Rice hulling machine</v>
          </cell>
          <cell r="K149" t="str">
            <v>Mákina dulas hare</v>
          </cell>
        </row>
        <row r="150">
          <cell r="A150" t="str">
            <v>M7.30.h</v>
          </cell>
          <cell r="B150" t="str">
            <v>Response</v>
          </cell>
          <cell r="D150" t="str">
            <v>Category option</v>
          </cell>
          <cell r="E150">
            <v>8</v>
          </cell>
          <cell r="I150" t="str">
            <v>Coffee pulper</v>
          </cell>
          <cell r="K150" t="str">
            <v>Mákina dulas kafé kulit</v>
          </cell>
        </row>
        <row r="151">
          <cell r="A151" t="str">
            <v>M7.30.i</v>
          </cell>
          <cell r="B151" t="str">
            <v>Response</v>
          </cell>
          <cell r="D151" t="str">
            <v>Category option</v>
          </cell>
          <cell r="E151">
            <v>9</v>
          </cell>
          <cell r="I151" t="str">
            <v>Hand Tractor</v>
          </cell>
          <cell r="K151" t="str">
            <v>Trator-liman</v>
          </cell>
        </row>
        <row r="152">
          <cell r="A152" t="str">
            <v>M7.30.j</v>
          </cell>
          <cell r="B152" t="str">
            <v>Response</v>
          </cell>
          <cell r="D152" t="str">
            <v>Category option</v>
          </cell>
          <cell r="E152">
            <v>10</v>
          </cell>
          <cell r="I152" t="str">
            <v>Tractor</v>
          </cell>
          <cell r="K152" t="str">
            <v>Trator</v>
          </cell>
        </row>
        <row r="153">
          <cell r="A153" t="str">
            <v>M7.40.a</v>
          </cell>
          <cell r="B153" t="str">
            <v>Response</v>
          </cell>
          <cell r="D153" t="str">
            <v>Category option</v>
          </cell>
          <cell r="E153">
            <v>1</v>
          </cell>
          <cell r="I153" t="str">
            <v>Chicken</v>
          </cell>
          <cell r="K153" t="str">
            <v>Manu</v>
          </cell>
        </row>
        <row r="154">
          <cell r="A154" t="str">
            <v>M7.40.b</v>
          </cell>
          <cell r="B154" t="str">
            <v>Response</v>
          </cell>
          <cell r="D154" t="str">
            <v>Category option</v>
          </cell>
          <cell r="E154">
            <v>2</v>
          </cell>
          <cell r="I154" t="str">
            <v>Fighting rooster</v>
          </cell>
          <cell r="K154" t="str">
            <v>Manu futu</v>
          </cell>
        </row>
        <row r="155">
          <cell r="A155" t="str">
            <v>M7.40.c</v>
          </cell>
          <cell r="B155" t="str">
            <v>Response</v>
          </cell>
          <cell r="D155" t="str">
            <v>Category option</v>
          </cell>
          <cell r="E155">
            <v>3</v>
          </cell>
          <cell r="I155" t="str">
            <v>Pig</v>
          </cell>
          <cell r="K155" t="str">
            <v>Fahi</v>
          </cell>
        </row>
        <row r="156">
          <cell r="A156" t="str">
            <v>M7.40.d</v>
          </cell>
          <cell r="B156" t="str">
            <v>Response</v>
          </cell>
          <cell r="D156" t="str">
            <v>Category option</v>
          </cell>
          <cell r="E156">
            <v>4</v>
          </cell>
          <cell r="I156" t="str">
            <v>Goat</v>
          </cell>
          <cell r="K156" t="str">
            <v>Bibi</v>
          </cell>
        </row>
        <row r="157">
          <cell r="A157" t="str">
            <v>M7.40.e</v>
          </cell>
          <cell r="B157" t="str">
            <v>Response</v>
          </cell>
          <cell r="D157" t="str">
            <v>Category option</v>
          </cell>
          <cell r="E157">
            <v>5</v>
          </cell>
          <cell r="I157" t="str">
            <v>Sheep</v>
          </cell>
          <cell r="K157" t="str">
            <v>Bibi malae</v>
          </cell>
        </row>
        <row r="158">
          <cell r="A158" t="str">
            <v>M7.40.f</v>
          </cell>
          <cell r="B158" t="str">
            <v>Response</v>
          </cell>
          <cell r="D158" t="str">
            <v>Category option</v>
          </cell>
          <cell r="E158">
            <v>6</v>
          </cell>
          <cell r="I158" t="str">
            <v>Cow / Buffalo</v>
          </cell>
          <cell r="K158" t="str">
            <v>Karau</v>
          </cell>
        </row>
        <row r="159">
          <cell r="A159" t="str">
            <v>M7.40.g</v>
          </cell>
          <cell r="B159" t="str">
            <v>Response</v>
          </cell>
          <cell r="D159" t="str">
            <v>Category option</v>
          </cell>
          <cell r="E159">
            <v>7</v>
          </cell>
          <cell r="I159" t="str">
            <v>Horse / donkey</v>
          </cell>
          <cell r="K159" t="str">
            <v>Kuda</v>
          </cell>
        </row>
        <row r="160">
          <cell r="A160" t="str">
            <v>M7.40.h</v>
          </cell>
          <cell r="B160" t="str">
            <v>Response</v>
          </cell>
          <cell r="D160" t="str">
            <v>Category option</v>
          </cell>
          <cell r="E160">
            <v>8</v>
          </cell>
          <cell r="I160" t="str">
            <v>Duck</v>
          </cell>
          <cell r="K160" t="str">
            <v>Manu rade</v>
          </cell>
        </row>
        <row r="161">
          <cell r="A161" t="str">
            <v>M7.40.i</v>
          </cell>
          <cell r="B161" t="str">
            <v>Response</v>
          </cell>
          <cell r="D161" t="str">
            <v>Category option</v>
          </cell>
          <cell r="E161">
            <v>9</v>
          </cell>
          <cell r="I161" t="str">
            <v>Turtle</v>
          </cell>
          <cell r="K161" t="str">
            <v>Lenuk</v>
          </cell>
        </row>
        <row r="162">
          <cell r="A162" t="str">
            <v>M7.40.j</v>
          </cell>
          <cell r="B162" t="str">
            <v>Response</v>
          </cell>
          <cell r="D162" t="str">
            <v>Category option</v>
          </cell>
          <cell r="E162">
            <v>10</v>
          </cell>
          <cell r="I162" t="str">
            <v>Dog</v>
          </cell>
          <cell r="K162" t="str">
            <v>Asu</v>
          </cell>
        </row>
        <row r="163">
          <cell r="A163" t="str">
            <v>M7.12.a</v>
          </cell>
          <cell r="B163" t="str">
            <v>Response</v>
          </cell>
          <cell r="D163" t="str">
            <v>Category option</v>
          </cell>
          <cell r="E163">
            <v>1</v>
          </cell>
          <cell r="I163" t="str">
            <v>Dug-out canoe</v>
          </cell>
          <cell r="K163" t="str">
            <v>Bero ai kanotak</v>
          </cell>
        </row>
        <row r="164">
          <cell r="A164" t="str">
            <v>M7.12.b</v>
          </cell>
          <cell r="B164" t="str">
            <v>Response</v>
          </cell>
          <cell r="D164" t="str">
            <v>Category option</v>
          </cell>
          <cell r="E164">
            <v>2</v>
          </cell>
          <cell r="I164" t="str">
            <v>Row boat / fiberglass canoe</v>
          </cell>
          <cell r="K164" t="str">
            <v>Bero hean-bero fibreglass</v>
          </cell>
        </row>
        <row r="165">
          <cell r="A165" t="str">
            <v>M7.12.c</v>
          </cell>
          <cell r="B165" t="str">
            <v>Response</v>
          </cell>
          <cell r="D165" t="str">
            <v>Category option</v>
          </cell>
          <cell r="E165">
            <v>3</v>
          </cell>
          <cell r="I165" t="str">
            <v>Boat with motor</v>
          </cell>
          <cell r="K165" t="str">
            <v>Bero ho motor</v>
          </cell>
        </row>
        <row r="166">
          <cell r="A166" t="str">
            <v>M7.20.a</v>
          </cell>
          <cell r="B166" t="str">
            <v>Response</v>
          </cell>
          <cell r="D166" t="str">
            <v>Category option</v>
          </cell>
          <cell r="E166">
            <v>1</v>
          </cell>
          <cell r="I166" t="str">
            <v>Satellite dish</v>
          </cell>
          <cell r="K166" t="str">
            <v>Parabola</v>
          </cell>
        </row>
        <row r="167">
          <cell r="A167" t="str">
            <v>M7.20.b</v>
          </cell>
          <cell r="B167" t="str">
            <v>Response</v>
          </cell>
          <cell r="D167" t="str">
            <v>Category option</v>
          </cell>
          <cell r="E167">
            <v>2</v>
          </cell>
          <cell r="I167" t="str">
            <v>Dvd / Vcd / Cd / Vhs Player</v>
          </cell>
          <cell r="K167" t="str">
            <v>Dvd / Vcd / Cd / Vhs Player</v>
          </cell>
        </row>
        <row r="168">
          <cell r="A168" t="str">
            <v>M7.21.a</v>
          </cell>
          <cell r="B168" t="str">
            <v>Response</v>
          </cell>
          <cell r="D168" t="str">
            <v>Category option</v>
          </cell>
          <cell r="E168">
            <v>1</v>
          </cell>
          <cell r="I168" t="str">
            <v>Refrigerator / Freezer</v>
          </cell>
          <cell r="K168" t="str">
            <v>Jeleira / Frigorífiku</v>
          </cell>
        </row>
        <row r="169">
          <cell r="A169" t="str">
            <v>M7.21.b</v>
          </cell>
          <cell r="B169" t="str">
            <v>Response</v>
          </cell>
          <cell r="D169" t="str">
            <v>Category option</v>
          </cell>
          <cell r="E169">
            <v>2</v>
          </cell>
          <cell r="I169" t="str">
            <v>Computer / iPad</v>
          </cell>
          <cell r="K169" t="str">
            <v>Komputador / iPad</v>
          </cell>
        </row>
        <row r="170">
          <cell r="A170" t="str">
            <v>M7.21.c</v>
          </cell>
          <cell r="B170" t="str">
            <v>Response</v>
          </cell>
          <cell r="D170" t="str">
            <v>Category option</v>
          </cell>
          <cell r="E170">
            <v>3</v>
          </cell>
          <cell r="I170" t="str">
            <v>Washing Machine</v>
          </cell>
          <cell r="K170" t="str">
            <v>Makina fase roupa</v>
          </cell>
        </row>
        <row r="171">
          <cell r="A171" t="str">
            <v>M11.13.a</v>
          </cell>
          <cell r="B171" t="str">
            <v>Response</v>
          </cell>
          <cell r="D171" t="str">
            <v>Category option</v>
          </cell>
          <cell r="E171">
            <v>1</v>
          </cell>
          <cell r="I171" t="str">
            <v>Public Hall</v>
          </cell>
          <cell r="K171" t="str">
            <v>Salaun públiku</v>
          </cell>
        </row>
        <row r="172">
          <cell r="A172" t="str">
            <v>M11.13.b</v>
          </cell>
          <cell r="B172" t="str">
            <v>Response</v>
          </cell>
          <cell r="D172" t="str">
            <v>Category option</v>
          </cell>
          <cell r="E172">
            <v>2</v>
          </cell>
          <cell r="I172" t="str">
            <v>Aldeia office</v>
          </cell>
          <cell r="K172" t="str">
            <v>Cede Aldeia</v>
          </cell>
        </row>
        <row r="173">
          <cell r="A173" t="str">
            <v>M11.13.c</v>
          </cell>
          <cell r="B173" t="str">
            <v>Response</v>
          </cell>
          <cell r="D173" t="str">
            <v>Category option</v>
          </cell>
          <cell r="E173">
            <v>3</v>
          </cell>
          <cell r="I173" t="str">
            <v>Suku office</v>
          </cell>
          <cell r="K173" t="str">
            <v>Cede Suku</v>
          </cell>
        </row>
        <row r="174">
          <cell r="A174" t="str">
            <v>M11.13.d</v>
          </cell>
          <cell r="B174" t="str">
            <v>Response</v>
          </cell>
          <cell r="D174" t="str">
            <v>Category option</v>
          </cell>
          <cell r="E174">
            <v>4</v>
          </cell>
          <cell r="I174" t="str">
            <v>Xefe Aldeia's house</v>
          </cell>
          <cell r="K174" t="str">
            <v>Xefe Aldeia nia uma</v>
          </cell>
        </row>
        <row r="175">
          <cell r="A175" t="str">
            <v>M11.13.e</v>
          </cell>
          <cell r="B175" t="str">
            <v>Response</v>
          </cell>
          <cell r="D175" t="str">
            <v>Category option</v>
          </cell>
          <cell r="E175">
            <v>5</v>
          </cell>
          <cell r="I175" t="str">
            <v>Xefe Suku's house</v>
          </cell>
          <cell r="K175" t="str">
            <v>Xefe Suku nia uma</v>
          </cell>
        </row>
        <row r="176">
          <cell r="A176" t="str">
            <v>M11.13.f</v>
          </cell>
          <cell r="B176" t="str">
            <v>Response</v>
          </cell>
          <cell r="D176" t="str">
            <v>Category option</v>
          </cell>
          <cell r="E176">
            <v>6</v>
          </cell>
          <cell r="I176" t="str">
            <v>School</v>
          </cell>
          <cell r="K176" t="str">
            <v>Escola</v>
          </cell>
        </row>
        <row r="177">
          <cell r="A177" t="str">
            <v>M11.13.g</v>
          </cell>
          <cell r="B177" t="str">
            <v>Response</v>
          </cell>
          <cell r="D177" t="str">
            <v>Category option</v>
          </cell>
          <cell r="E177">
            <v>7</v>
          </cell>
          <cell r="I177" t="str">
            <v>Church</v>
          </cell>
          <cell r="K177" t="str">
            <v>Igreja</v>
          </cell>
        </row>
        <row r="178">
          <cell r="A178" t="str">
            <v>M11.13.h</v>
          </cell>
          <cell r="B178" t="str">
            <v>Response</v>
          </cell>
          <cell r="D178" t="str">
            <v>Category option</v>
          </cell>
          <cell r="E178">
            <v>8</v>
          </cell>
          <cell r="I178" t="str">
            <v>Health centre</v>
          </cell>
          <cell r="K178" t="str">
            <v>Sentru saúde</v>
          </cell>
        </row>
        <row r="179">
          <cell r="A179" t="str">
            <v>M11.13.i</v>
          </cell>
          <cell r="B179" t="str">
            <v>Response</v>
          </cell>
          <cell r="D179" t="str">
            <v>Category option</v>
          </cell>
          <cell r="E179">
            <v>9</v>
          </cell>
          <cell r="I179" t="str">
            <v>Outside on the grass</v>
          </cell>
          <cell r="K179" t="str">
            <v>Iha rai luan</v>
          </cell>
        </row>
        <row r="180">
          <cell r="A180" t="str">
            <v>M11.10.a</v>
          </cell>
          <cell r="B180" t="str">
            <v>Response</v>
          </cell>
          <cell r="D180" t="str">
            <v>Category option</v>
          </cell>
          <cell r="E180">
            <v>2</v>
          </cell>
          <cell r="I180" t="str">
            <v>Knows</v>
          </cell>
          <cell r="K180" t="str">
            <v>Hatene</v>
          </cell>
        </row>
        <row r="181">
          <cell r="A181" t="str">
            <v>H5.20.a</v>
          </cell>
          <cell r="B181" t="str">
            <v>Response</v>
          </cell>
          <cell r="D181" t="str">
            <v>Category option</v>
          </cell>
          <cell r="E181">
            <v>1</v>
          </cell>
          <cell r="I181" t="str">
            <v xml:space="preserve">Bottled </v>
          </cell>
          <cell r="K181" t="str">
            <v>Be botir (AQUA)</v>
          </cell>
        </row>
        <row r="182">
          <cell r="A182" t="str">
            <v>H5.20.b</v>
          </cell>
          <cell r="B182" t="str">
            <v>Response</v>
          </cell>
          <cell r="D182" t="str">
            <v>Category option</v>
          </cell>
          <cell r="E182">
            <v>2</v>
          </cell>
          <cell r="I182" t="str">
            <v xml:space="preserve">Piped Into Dwelling </v>
          </cell>
          <cell r="K182" t="str">
            <v>Pipa ba uma kain</v>
          </cell>
        </row>
        <row r="183">
          <cell r="A183" t="str">
            <v>H5.20.c</v>
          </cell>
          <cell r="B183" t="str">
            <v>Response</v>
          </cell>
          <cell r="D183" t="str">
            <v>Category option</v>
          </cell>
          <cell r="E183">
            <v>3</v>
          </cell>
          <cell r="I183" t="str">
            <v>Piped To Yard / Plot (On-Site)</v>
          </cell>
          <cell r="K183" t="str">
            <v xml:space="preserve">Pipa iha uma ninin (iha fatin) </v>
          </cell>
        </row>
        <row r="184">
          <cell r="A184" t="str">
            <v>H5.20.d</v>
          </cell>
          <cell r="B184" t="str">
            <v>Response</v>
          </cell>
          <cell r="D184" t="str">
            <v>Category option</v>
          </cell>
          <cell r="E184">
            <v>4</v>
          </cell>
          <cell r="I184" t="str">
            <v>Tap / Standpipe Off-Site</v>
          </cell>
          <cell r="K184" t="str">
            <v>Torneira</v>
          </cell>
        </row>
        <row r="185">
          <cell r="A185" t="str">
            <v>H5.20.e</v>
          </cell>
          <cell r="B185" t="str">
            <v>Response</v>
          </cell>
          <cell r="D185" t="str">
            <v>Category option</v>
          </cell>
          <cell r="E185">
            <v>5</v>
          </cell>
          <cell r="I185" t="str">
            <v>Well</v>
          </cell>
          <cell r="K185" t="str">
            <v>Be posu</v>
          </cell>
        </row>
        <row r="186">
          <cell r="A186" t="str">
            <v>H5.20.f</v>
          </cell>
          <cell r="B186" t="str">
            <v>Response</v>
          </cell>
          <cell r="D186" t="str">
            <v>Category option</v>
          </cell>
          <cell r="E186">
            <v>6</v>
          </cell>
          <cell r="I186" t="str">
            <v>Borehole</v>
          </cell>
          <cell r="K186" t="str">
            <v xml:space="preserve">Ke'e be </v>
          </cell>
        </row>
        <row r="187">
          <cell r="A187" t="str">
            <v>H5.20.g</v>
          </cell>
          <cell r="B187" t="str">
            <v>Response</v>
          </cell>
          <cell r="D187" t="str">
            <v>Category option</v>
          </cell>
          <cell r="E187">
            <v>7</v>
          </cell>
          <cell r="I187" t="str">
            <v>Spring</v>
          </cell>
          <cell r="K187" t="str">
            <v>Be moris</v>
          </cell>
        </row>
        <row r="188">
          <cell r="A188" t="str">
            <v>H5.20.h</v>
          </cell>
          <cell r="B188" t="str">
            <v>Response</v>
          </cell>
          <cell r="D188" t="str">
            <v>Category option</v>
          </cell>
          <cell r="E188">
            <v>8</v>
          </cell>
          <cell r="I188" t="str">
            <v>River / Stream</v>
          </cell>
          <cell r="K188" t="str">
            <v>Mota / be sulin</v>
          </cell>
        </row>
        <row r="189">
          <cell r="A189" t="str">
            <v>H5.20.i</v>
          </cell>
          <cell r="B189" t="str">
            <v>Response</v>
          </cell>
          <cell r="D189" t="str">
            <v>Category option</v>
          </cell>
          <cell r="E189">
            <v>9</v>
          </cell>
          <cell r="I189" t="str">
            <v>Dam / Lake / Pond</v>
          </cell>
          <cell r="K189" t="str">
            <v>Kolam / lagua</v>
          </cell>
        </row>
        <row r="190">
          <cell r="A190" t="str">
            <v>H5.20.j</v>
          </cell>
          <cell r="B190" t="str">
            <v>Response</v>
          </cell>
          <cell r="D190" t="str">
            <v>Category option</v>
          </cell>
          <cell r="E190">
            <v>10</v>
          </cell>
          <cell r="I190" t="str">
            <v xml:space="preserve">Canal / Irrigation Channel  </v>
          </cell>
          <cell r="K190" t="str">
            <v xml:space="preserve">Be dalan / kanal irigasaun </v>
          </cell>
        </row>
        <row r="191">
          <cell r="A191" t="str">
            <v>H5.20.k</v>
          </cell>
          <cell r="B191" t="str">
            <v>Response</v>
          </cell>
          <cell r="D191" t="str">
            <v>Category option</v>
          </cell>
          <cell r="E191">
            <v>11</v>
          </cell>
          <cell r="I191" t="str">
            <v>Rainwater</v>
          </cell>
          <cell r="K191" t="str">
            <v>Udan been</v>
          </cell>
        </row>
        <row r="192">
          <cell r="A192" t="str">
            <v>H5.20.l</v>
          </cell>
          <cell r="B192" t="str">
            <v>Response</v>
          </cell>
          <cell r="D192" t="str">
            <v>Category option</v>
          </cell>
          <cell r="E192">
            <v>12</v>
          </cell>
          <cell r="I192" t="str">
            <v>Truck / Cart / Tanker</v>
          </cell>
          <cell r="K192" t="str">
            <v>Trek / gerobak / Tanke</v>
          </cell>
        </row>
        <row r="193">
          <cell r="A193" t="str">
            <v>MC5.02a</v>
          </cell>
          <cell r="B193" t="str">
            <v>Response</v>
          </cell>
          <cell r="D193" t="str">
            <v>Category option</v>
          </cell>
          <cell r="E193">
            <v>1</v>
          </cell>
          <cell r="I193" t="str">
            <v>Kgs</v>
          </cell>
          <cell r="K193" t="str">
            <v>Kilo</v>
          </cell>
        </row>
        <row r="194">
          <cell r="A194" t="str">
            <v>MC5.02b</v>
          </cell>
          <cell r="B194" t="str">
            <v>Response</v>
          </cell>
          <cell r="D194" t="str">
            <v>Category option</v>
          </cell>
          <cell r="E194">
            <v>2</v>
          </cell>
          <cell r="I194" t="str">
            <v>Small tin / milk can (330g)</v>
          </cell>
        </row>
        <row r="195">
          <cell r="A195" t="str">
            <v>MC5.02c</v>
          </cell>
          <cell r="B195" t="str">
            <v>Response</v>
          </cell>
          <cell r="D195" t="str">
            <v>Category option</v>
          </cell>
          <cell r="E195">
            <v>3</v>
          </cell>
          <cell r="I195" t="str">
            <v>Sack</v>
          </cell>
          <cell r="K195" t="str">
            <v>Saku</v>
          </cell>
        </row>
        <row r="196">
          <cell r="A196" t="str">
            <v>MC5.02d</v>
          </cell>
          <cell r="B196" t="str">
            <v>Response</v>
          </cell>
          <cell r="D196" t="str">
            <v>Category option</v>
          </cell>
          <cell r="E196">
            <v>4</v>
          </cell>
          <cell r="I196" t="str">
            <v>Cart</v>
          </cell>
          <cell r="K196" t="str">
            <v>Gerobak / karosa</v>
          </cell>
        </row>
        <row r="197">
          <cell r="A197" t="str">
            <v>MC5.02e</v>
          </cell>
          <cell r="B197" t="str">
            <v>Response</v>
          </cell>
          <cell r="D197" t="str">
            <v>Category option</v>
          </cell>
          <cell r="E197">
            <v>5</v>
          </cell>
          <cell r="I197" t="str">
            <v>Don't know - estimate amount with image of cart</v>
          </cell>
          <cell r="K197" t="str">
            <v>La hatene - koko sura liu husi hare foto gerobak</v>
          </cell>
        </row>
        <row r="198">
          <cell r="A198" t="str">
            <v>MC5.01a</v>
          </cell>
          <cell r="B198" t="str">
            <v>Response</v>
          </cell>
          <cell r="D198" t="str">
            <v>Category option</v>
          </cell>
          <cell r="E198">
            <v>1</v>
          </cell>
          <cell r="I198" t="str">
            <v>Cassava</v>
          </cell>
          <cell r="K198" t="str">
            <v>Aifarina</v>
          </cell>
        </row>
        <row r="199">
          <cell r="A199" t="str">
            <v>MC5.01b</v>
          </cell>
          <cell r="B199" t="str">
            <v>Response</v>
          </cell>
          <cell r="D199" t="str">
            <v>Category option</v>
          </cell>
          <cell r="E199">
            <v>2</v>
          </cell>
          <cell r="I199" t="str">
            <v>Maize or corn</v>
          </cell>
          <cell r="K199" t="str">
            <v>Batar</v>
          </cell>
        </row>
        <row r="200">
          <cell r="A200" t="str">
            <v>MC5.01c</v>
          </cell>
          <cell r="B200" t="str">
            <v>Response</v>
          </cell>
          <cell r="D200" t="str">
            <v>Category option</v>
          </cell>
          <cell r="E200">
            <v>3</v>
          </cell>
          <cell r="I200" t="str">
            <v>Rice</v>
          </cell>
          <cell r="K200" t="str">
            <v>Fos / hare</v>
          </cell>
        </row>
        <row r="201">
          <cell r="A201" t="str">
            <v>MC5.01d</v>
          </cell>
          <cell r="B201" t="str">
            <v>Response</v>
          </cell>
          <cell r="D201" t="str">
            <v>Category option</v>
          </cell>
          <cell r="E201">
            <v>4</v>
          </cell>
          <cell r="I201" t="str">
            <v>Squash / pumpkin</v>
          </cell>
          <cell r="K201" t="str">
            <v>Lakeru</v>
          </cell>
        </row>
        <row r="202">
          <cell r="A202" t="str">
            <v>MC5.01e</v>
          </cell>
          <cell r="B202" t="str">
            <v>Response</v>
          </cell>
          <cell r="D202" t="str">
            <v>Category option</v>
          </cell>
          <cell r="E202">
            <v>5</v>
          </cell>
          <cell r="I202" t="str">
            <v>Potato / sweet potato</v>
          </cell>
          <cell r="K202" t="str">
            <v>Fehuk ka fehuk midar</v>
          </cell>
        </row>
        <row r="203">
          <cell r="A203" t="str">
            <v>MC5.01f</v>
          </cell>
          <cell r="B203" t="str">
            <v>Response</v>
          </cell>
          <cell r="D203" t="str">
            <v>Category option</v>
          </cell>
          <cell r="E203">
            <v>6</v>
          </cell>
          <cell r="I203" t="str">
            <v>Taro (talas / kontas)</v>
          </cell>
          <cell r="K203" t="str">
            <v>Talas ka kontas</v>
          </cell>
        </row>
        <row r="204">
          <cell r="A204" t="str">
            <v>MC5.01g</v>
          </cell>
          <cell r="B204" t="str">
            <v>Response</v>
          </cell>
          <cell r="D204" t="str">
            <v>Category option</v>
          </cell>
          <cell r="E204">
            <v>7</v>
          </cell>
          <cell r="I204" t="str">
            <v>Beans (kidney beans, soy beans)</v>
          </cell>
          <cell r="K204" t="str">
            <v>Koto (koto mean, fore keli)</v>
          </cell>
        </row>
        <row r="205">
          <cell r="A205" t="str">
            <v>MC5.01h</v>
          </cell>
          <cell r="B205" t="str">
            <v>Response</v>
          </cell>
          <cell r="D205" t="str">
            <v>Category option</v>
          </cell>
          <cell r="E205">
            <v>8</v>
          </cell>
          <cell r="I205" t="str">
            <v>Peanuts</v>
          </cell>
          <cell r="K205" t="str">
            <v>Forai</v>
          </cell>
        </row>
        <row r="206">
          <cell r="A206" t="str">
            <v>MC5.01i</v>
          </cell>
          <cell r="B206" t="str">
            <v>Response</v>
          </cell>
          <cell r="D206" t="str">
            <v>Category option</v>
          </cell>
          <cell r="E206">
            <v>9</v>
          </cell>
          <cell r="I206" t="str">
            <v>Other vegetables</v>
          </cell>
          <cell r="K206" t="str">
            <v>Modo sira seluk</v>
          </cell>
        </row>
        <row r="207">
          <cell r="A207" t="str">
            <v>MC5.01j</v>
          </cell>
          <cell r="B207" t="str">
            <v>Response</v>
          </cell>
          <cell r="D207" t="str">
            <v>Category option</v>
          </cell>
          <cell r="E207">
            <v>10</v>
          </cell>
          <cell r="I207" t="str">
            <v>Bananas</v>
          </cell>
          <cell r="K207" t="str">
            <v>Hudi</v>
          </cell>
        </row>
        <row r="208">
          <cell r="A208" t="str">
            <v>MC5.01k</v>
          </cell>
          <cell r="B208" t="str">
            <v>Response</v>
          </cell>
          <cell r="D208" t="str">
            <v>Category option</v>
          </cell>
          <cell r="E208">
            <v>11</v>
          </cell>
          <cell r="I208" t="str">
            <v>Coconuts</v>
          </cell>
          <cell r="K208" t="str">
            <v>Nuu</v>
          </cell>
        </row>
        <row r="209">
          <cell r="A209" t="str">
            <v>MC5.01l</v>
          </cell>
          <cell r="B209" t="str">
            <v>Response</v>
          </cell>
          <cell r="D209" t="str">
            <v>Category option</v>
          </cell>
          <cell r="E209">
            <v>12</v>
          </cell>
          <cell r="I209" t="str">
            <v>Other fruit</v>
          </cell>
          <cell r="K209" t="str">
            <v>Ai-fuan sira seluk</v>
          </cell>
        </row>
        <row r="210">
          <cell r="A210" t="str">
            <v>MC5.01m</v>
          </cell>
          <cell r="B210" t="str">
            <v>Response</v>
          </cell>
          <cell r="D210" t="str">
            <v>Category option</v>
          </cell>
          <cell r="E210">
            <v>13</v>
          </cell>
          <cell r="I210" t="str">
            <v>Coffee</v>
          </cell>
          <cell r="K210" t="str">
            <v>Kafe</v>
          </cell>
        </row>
        <row r="211">
          <cell r="A211" t="str">
            <v>MC5.01n</v>
          </cell>
          <cell r="B211" t="str">
            <v>Response</v>
          </cell>
          <cell r="D211" t="str">
            <v>Category option</v>
          </cell>
          <cell r="E211">
            <v>14</v>
          </cell>
          <cell r="I211" t="str">
            <v>Other crops</v>
          </cell>
          <cell r="K211" t="str">
            <v>Ai-han seluk</v>
          </cell>
        </row>
        <row r="212">
          <cell r="A212" t="str">
            <v>H5.21.a</v>
          </cell>
          <cell r="B212" t="str">
            <v>Response</v>
          </cell>
          <cell r="D212" t="str">
            <v>Category option</v>
          </cell>
          <cell r="E212">
            <v>1</v>
          </cell>
          <cell r="I212" t="str">
            <v>Just this family</v>
          </cell>
          <cell r="K212" t="str">
            <v>Familia ida ne deit</v>
          </cell>
        </row>
        <row r="213">
          <cell r="A213" t="str">
            <v>H5.21.b</v>
          </cell>
          <cell r="B213" t="str">
            <v>Response</v>
          </cell>
          <cell r="D213" t="str">
            <v>Category option</v>
          </cell>
          <cell r="E213">
            <v>2</v>
          </cell>
          <cell r="I213" t="str">
            <v>Just some people</v>
          </cell>
          <cell r="K213" t="str">
            <v>Ema balun deit</v>
          </cell>
        </row>
        <row r="214">
          <cell r="A214" t="str">
            <v>H5.21.c</v>
          </cell>
          <cell r="B214" t="str">
            <v>Response</v>
          </cell>
          <cell r="D214" t="str">
            <v>Category option</v>
          </cell>
          <cell r="E214">
            <v>3</v>
          </cell>
          <cell r="I214" t="str">
            <v>Anyone - a public source that anybody in the aldeia can use</v>
          </cell>
          <cell r="K214" t="str">
            <v>Ema hotu-hotu (be'e matan públiku ida nebee ema hotu-hotu iha aldeia bele uza)</v>
          </cell>
        </row>
        <row r="215">
          <cell r="A215" t="str">
            <v>MC10.02a</v>
          </cell>
          <cell r="B215" t="str">
            <v>Response</v>
          </cell>
          <cell r="D215" t="str">
            <v>Category option</v>
          </cell>
          <cell r="E215">
            <v>1</v>
          </cell>
          <cell r="I215" t="str">
            <v>Date: year, month, day</v>
          </cell>
          <cell r="K215" t="str">
            <v>Data: tinan, fulan no loron</v>
          </cell>
        </row>
        <row r="216">
          <cell r="A216" t="str">
            <v>MC10.02b</v>
          </cell>
          <cell r="B216" t="str">
            <v>Response</v>
          </cell>
          <cell r="D216" t="str">
            <v>Category option</v>
          </cell>
          <cell r="E216">
            <v>2</v>
          </cell>
          <cell r="I216" t="str">
            <v>Date: year, month only</v>
          </cell>
          <cell r="K216" t="str">
            <v>Data: tinan no fulan deit</v>
          </cell>
        </row>
        <row r="217">
          <cell r="A217" t="str">
            <v>MC10.02c</v>
          </cell>
          <cell r="B217" t="str">
            <v>Response</v>
          </cell>
          <cell r="D217" t="str">
            <v>Category option</v>
          </cell>
          <cell r="E217">
            <v>3</v>
          </cell>
          <cell r="I217" t="str">
            <v>Days ago</v>
          </cell>
          <cell r="K217" t="str">
            <v>Loron liu ba</v>
          </cell>
        </row>
        <row r="218">
          <cell r="A218" t="str">
            <v>MC10.02d</v>
          </cell>
          <cell r="B218" t="str">
            <v>Response</v>
          </cell>
          <cell r="D218" t="str">
            <v>Category option</v>
          </cell>
          <cell r="E218">
            <v>4</v>
          </cell>
          <cell r="I218" t="str">
            <v>Weeks ago</v>
          </cell>
          <cell r="K218" t="str">
            <v>Semana liu ba</v>
          </cell>
        </row>
        <row r="219">
          <cell r="A219" t="str">
            <v>MC10.02e</v>
          </cell>
          <cell r="B219" t="str">
            <v>Response</v>
          </cell>
          <cell r="D219" t="str">
            <v>Category option</v>
          </cell>
          <cell r="E219">
            <v>5</v>
          </cell>
          <cell r="I219" t="str">
            <v>Months ago</v>
          </cell>
          <cell r="K219" t="str">
            <v>Fulan liu ba</v>
          </cell>
        </row>
        <row r="220">
          <cell r="A220" t="str">
            <v>MC10.02f</v>
          </cell>
          <cell r="B220" t="str">
            <v>Response</v>
          </cell>
          <cell r="D220" t="str">
            <v>Category option</v>
          </cell>
          <cell r="E220">
            <v>6</v>
          </cell>
          <cell r="I220" t="str">
            <v>Years ago</v>
          </cell>
          <cell r="K220" t="str">
            <v>Tinan liu ba</v>
          </cell>
        </row>
        <row r="221">
          <cell r="A221" t="str">
            <v>MC10.02g</v>
          </cell>
          <cell r="B221" t="str">
            <v>Response</v>
          </cell>
          <cell r="D221" t="str">
            <v>Category option</v>
          </cell>
          <cell r="E221">
            <v>7</v>
          </cell>
          <cell r="I221" t="str">
            <v>Never</v>
          </cell>
          <cell r="K221" t="str">
            <v>Nunka</v>
          </cell>
        </row>
        <row r="222">
          <cell r="A222" t="str">
            <v>MC10.08a</v>
          </cell>
          <cell r="B222" t="str">
            <v>Response</v>
          </cell>
          <cell r="D222" t="str">
            <v>Category option</v>
          </cell>
          <cell r="E222">
            <v>1</v>
          </cell>
          <cell r="I222" t="str">
            <v>Walk</v>
          </cell>
          <cell r="K222" t="str">
            <v>Lao</v>
          </cell>
        </row>
        <row r="223">
          <cell r="A223" t="str">
            <v>MC10.08b</v>
          </cell>
          <cell r="B223" t="str">
            <v>Response</v>
          </cell>
          <cell r="D223" t="str">
            <v>Category option</v>
          </cell>
          <cell r="E223">
            <v>2</v>
          </cell>
          <cell r="I223" t="str">
            <v>Bicycle</v>
          </cell>
          <cell r="K223" t="str">
            <v>Biskleta</v>
          </cell>
        </row>
        <row r="224">
          <cell r="A224" t="str">
            <v>MC10.08c</v>
          </cell>
          <cell r="B224" t="str">
            <v>Response</v>
          </cell>
          <cell r="D224" t="str">
            <v>Category option</v>
          </cell>
          <cell r="E224">
            <v>3</v>
          </cell>
          <cell r="I224" t="str">
            <v>Taxi</v>
          </cell>
          <cell r="K224" t="str">
            <v>Taxi</v>
          </cell>
        </row>
        <row r="225">
          <cell r="A225" t="str">
            <v>MC10.08d</v>
          </cell>
          <cell r="B225" t="str">
            <v>Response</v>
          </cell>
          <cell r="D225" t="str">
            <v>Category option</v>
          </cell>
          <cell r="E225">
            <v>4</v>
          </cell>
          <cell r="I225" t="str">
            <v>Private car / private truck</v>
          </cell>
          <cell r="K225" t="str">
            <v>Kareta / truk privadu</v>
          </cell>
        </row>
        <row r="226">
          <cell r="A226" t="str">
            <v>MC10.08e</v>
          </cell>
          <cell r="B226" t="str">
            <v>Response</v>
          </cell>
          <cell r="D226" t="str">
            <v>Category option</v>
          </cell>
          <cell r="E226">
            <v>5</v>
          </cell>
          <cell r="I226" t="str">
            <v>Motorbike / scooter</v>
          </cell>
          <cell r="K226" t="str">
            <v>Motor</v>
          </cell>
        </row>
        <row r="227">
          <cell r="A227" t="str">
            <v>MC10.08f</v>
          </cell>
          <cell r="B227" t="str">
            <v>Response</v>
          </cell>
          <cell r="D227" t="str">
            <v>Category option</v>
          </cell>
          <cell r="E227">
            <v>6</v>
          </cell>
          <cell r="I227" t="str">
            <v>Public truck / mikrolet / bus</v>
          </cell>
          <cell r="K227" t="str">
            <v>Angguna / mikrolet / truk publiku</v>
          </cell>
        </row>
        <row r="228">
          <cell r="A228" t="str">
            <v>MC10.08g</v>
          </cell>
          <cell r="B228" t="str">
            <v>Response</v>
          </cell>
          <cell r="D228" t="str">
            <v>Category option</v>
          </cell>
          <cell r="E228">
            <v>7</v>
          </cell>
          <cell r="I228" t="str">
            <v>Horse</v>
          </cell>
          <cell r="K228" t="str">
            <v>Kuda</v>
          </cell>
        </row>
        <row r="229">
          <cell r="A229" t="str">
            <v>MC10.08h</v>
          </cell>
          <cell r="B229" t="str">
            <v>Response</v>
          </cell>
          <cell r="D229" t="str">
            <v>Category option</v>
          </cell>
          <cell r="E229">
            <v>8</v>
          </cell>
          <cell r="I229" t="str">
            <v>Boat</v>
          </cell>
          <cell r="K229" t="str">
            <v>Ber'o</v>
          </cell>
        </row>
        <row r="230">
          <cell r="A230" t="str">
            <v>MC10.08i</v>
          </cell>
          <cell r="B230" t="str">
            <v>Response</v>
          </cell>
          <cell r="D230" t="str">
            <v>Category option</v>
          </cell>
          <cell r="E230">
            <v>9</v>
          </cell>
          <cell r="I230" t="str">
            <v>Public Ferry</v>
          </cell>
          <cell r="K230" t="str">
            <v>Ferry</v>
          </cell>
        </row>
        <row r="231">
          <cell r="A231" t="str">
            <v>MC10.50a</v>
          </cell>
          <cell r="B231" t="str">
            <v>Response</v>
          </cell>
          <cell r="D231" t="str">
            <v>Category option</v>
          </cell>
          <cell r="E231">
            <v>1</v>
          </cell>
          <cell r="I231" t="str">
            <v>Improved</v>
          </cell>
          <cell r="K231" t="str">
            <v>Diak liu tan</v>
          </cell>
        </row>
        <row r="232">
          <cell r="A232" t="str">
            <v>MC10.50b</v>
          </cell>
          <cell r="B232" t="str">
            <v>Response</v>
          </cell>
          <cell r="D232" t="str">
            <v>Category option</v>
          </cell>
          <cell r="E232">
            <v>2</v>
          </cell>
          <cell r="I232" t="str">
            <v>Deteriorated</v>
          </cell>
          <cell r="K232" t="str">
            <v>At liu tan</v>
          </cell>
        </row>
        <row r="233">
          <cell r="A233" t="str">
            <v>MC10.50c</v>
          </cell>
          <cell r="B233" t="str">
            <v>Response</v>
          </cell>
          <cell r="D233" t="str">
            <v>Category option</v>
          </cell>
          <cell r="E233">
            <v>3</v>
          </cell>
          <cell r="I233" t="str">
            <v>Stayed the same</v>
          </cell>
          <cell r="K233" t="str">
            <v>Hanesan deit</v>
          </cell>
        </row>
        <row r="234">
          <cell r="A234" t="str">
            <v>MC10.50d</v>
          </cell>
          <cell r="B234" t="str">
            <v>Response</v>
          </cell>
          <cell r="D234" t="str">
            <v>Category option</v>
          </cell>
          <cell r="E234">
            <v>4</v>
          </cell>
          <cell r="I234" t="str">
            <v>Not in aldeia 2 years ago</v>
          </cell>
          <cell r="K234" t="str">
            <v>La hela iha aldeia ne'e tinan 2 kotuk</v>
          </cell>
        </row>
        <row r="235">
          <cell r="A235" t="str">
            <v>MC12.01.a</v>
          </cell>
          <cell r="B235" t="str">
            <v>Response</v>
          </cell>
          <cell r="D235" t="str">
            <v>Category option</v>
          </cell>
          <cell r="E235">
            <v>1</v>
          </cell>
          <cell r="I235" t="str">
            <v>Selling crops (that the household has grown or collected, not bought and re-sold)</v>
          </cell>
          <cell r="K235" t="str">
            <v>Fa'an kuda modo (nebe umakain kuda ou koileta laos sosa no fa'an hikas)</v>
          </cell>
        </row>
        <row r="236">
          <cell r="A236" t="str">
            <v>MC12.01.b</v>
          </cell>
          <cell r="B236" t="str">
            <v>Response</v>
          </cell>
          <cell r="D236" t="str">
            <v>Category option</v>
          </cell>
          <cell r="E236">
            <v>2</v>
          </cell>
          <cell r="I236" t="str">
            <v>Selling coffee</v>
          </cell>
          <cell r="K236" t="str">
            <v>Fa'an kafe</v>
          </cell>
        </row>
        <row r="237">
          <cell r="A237" t="str">
            <v>MC12.01.c</v>
          </cell>
          <cell r="B237" t="str">
            <v>Response</v>
          </cell>
          <cell r="D237" t="str">
            <v>Category option</v>
          </cell>
          <cell r="E237">
            <v>3</v>
          </cell>
          <cell r="I237" t="str">
            <v>Selling chickens or other livestock</v>
          </cell>
          <cell r="K237" t="str">
            <v>Fa'an manu ka animal hakiak seluk</v>
          </cell>
        </row>
        <row r="238">
          <cell r="A238" t="str">
            <v>MC12.01.d</v>
          </cell>
          <cell r="B238" t="str">
            <v>Response</v>
          </cell>
          <cell r="D238" t="str">
            <v>Category option</v>
          </cell>
          <cell r="E238">
            <v>4</v>
          </cell>
          <cell r="I238" t="str">
            <v>Selling fish</v>
          </cell>
          <cell r="K238" t="str">
            <v>Fa'an ikan</v>
          </cell>
        </row>
        <row r="239">
          <cell r="A239" t="str">
            <v>MC12.01.e</v>
          </cell>
          <cell r="B239" t="str">
            <v>Response</v>
          </cell>
          <cell r="D239" t="str">
            <v>Category option</v>
          </cell>
          <cell r="E239">
            <v>5</v>
          </cell>
          <cell r="I239" t="str">
            <v>Selling game</v>
          </cell>
          <cell r="K239" t="str">
            <v>Fa'an kasa</v>
          </cell>
        </row>
        <row r="240">
          <cell r="A240" t="str">
            <v>MC12.01.f</v>
          </cell>
          <cell r="B240" t="str">
            <v>Response</v>
          </cell>
          <cell r="D240" t="str">
            <v>Category option</v>
          </cell>
          <cell r="E240">
            <v>6</v>
          </cell>
          <cell r="I240" t="str">
            <v>Selling things on the street, in the market or in a kiosk (including crops bought and re-sold)</v>
          </cell>
          <cell r="K240" t="str">
            <v>Fila liman, por ezemplu fa'an sasan iha dalan ibun, iha merkadu, ka loke kios (inklui modo nebe sosa no fa'an hikas)</v>
          </cell>
        </row>
        <row r="241">
          <cell r="A241" t="str">
            <v>MC12.01.g</v>
          </cell>
          <cell r="B241" t="str">
            <v>Response</v>
          </cell>
          <cell r="D241" t="str">
            <v>Category option</v>
          </cell>
          <cell r="E241">
            <v>7</v>
          </cell>
          <cell r="I241" t="str">
            <v>Household member driving a taxi, mikrolet or truck</v>
          </cell>
          <cell r="K241" t="str">
            <v>Membru uma kain lori taxi, mikrolet ka truk</v>
          </cell>
        </row>
        <row r="242">
          <cell r="A242" t="str">
            <v>MC12.01.h</v>
          </cell>
          <cell r="B242" t="str">
            <v>Response</v>
          </cell>
          <cell r="D242" t="str">
            <v>Category option</v>
          </cell>
          <cell r="E242">
            <v>8</v>
          </cell>
          <cell r="I242" t="str">
            <v>Earning money for project work (day-labourer)</v>
          </cell>
          <cell r="K242" t="str">
            <v>Hetan osan husi servisu proyek</v>
          </cell>
        </row>
        <row r="243">
          <cell r="A243" t="str">
            <v>MC12.01.i</v>
          </cell>
          <cell r="B243" t="str">
            <v>Response</v>
          </cell>
          <cell r="D243" t="str">
            <v>Category option</v>
          </cell>
          <cell r="E243">
            <v>9</v>
          </cell>
          <cell r="I243" t="str">
            <v>Salary or payment for working for an employer</v>
          </cell>
          <cell r="K243" t="str">
            <v>Salariu ka kolen husi servisu ba patraun (serbisu ba ema ruma)</v>
          </cell>
        </row>
        <row r="244">
          <cell r="A244" t="str">
            <v>MC12.01.j</v>
          </cell>
          <cell r="B244" t="str">
            <v>Response</v>
          </cell>
          <cell r="D244" t="str">
            <v>Category option</v>
          </cell>
          <cell r="E244">
            <v>10</v>
          </cell>
          <cell r="I244" t="str">
            <v>Government transfers or subsidies e.g. pension/war veteran payments</v>
          </cell>
          <cell r="K244" t="str">
            <v>Transfere goevrnu ka subsisi. Ezemplu pensaun/ pensaun veteranu funu</v>
          </cell>
        </row>
        <row r="245">
          <cell r="A245" t="str">
            <v>MC12.01.k</v>
          </cell>
          <cell r="B245" t="str">
            <v>Response</v>
          </cell>
          <cell r="D245" t="str">
            <v>Category option</v>
          </cell>
          <cell r="E245">
            <v>11</v>
          </cell>
          <cell r="I245" t="str">
            <v>Money received from people living outside this household, including money for bride price and traditional practices (gifts, remittances)</v>
          </cell>
          <cell r="K245" t="str">
            <v>Presente osan husi ema nebee hela liur ba uma kain ne'e, inklui osan ba barlake ka pratika tradisional</v>
          </cell>
        </row>
        <row r="246">
          <cell r="A246" t="str">
            <v>MC12.01.l</v>
          </cell>
          <cell r="B246" t="str">
            <v>Response</v>
          </cell>
          <cell r="D246" t="str">
            <v>Category option</v>
          </cell>
          <cell r="E246">
            <v>12</v>
          </cell>
          <cell r="I246" t="str">
            <v>Earning money by working for self or household in another way</v>
          </cell>
          <cell r="K246" t="str">
            <v>Hetan osan husi servisu seluk ba an rasik ka uma kain rasik</v>
          </cell>
        </row>
        <row r="247">
          <cell r="A247" t="str">
            <v>MC12.05.a</v>
          </cell>
          <cell r="B247" t="str">
            <v>Response</v>
          </cell>
          <cell r="D247" t="str">
            <v>Category option</v>
          </cell>
          <cell r="E247">
            <v>1306</v>
          </cell>
          <cell r="I247" t="str">
            <v>June 2013</v>
          </cell>
          <cell r="K247" t="str">
            <v>Junu 2013</v>
          </cell>
        </row>
        <row r="248">
          <cell r="A248" t="str">
            <v>MC12.05.b</v>
          </cell>
          <cell r="B248" t="str">
            <v>Response</v>
          </cell>
          <cell r="D248" t="str">
            <v>Category option</v>
          </cell>
          <cell r="E248">
            <v>1307</v>
          </cell>
          <cell r="I248" t="str">
            <v>July 2013</v>
          </cell>
          <cell r="K248" t="str">
            <v>Jullu 2013</v>
          </cell>
        </row>
        <row r="249">
          <cell r="A249" t="str">
            <v>MC12.05.c</v>
          </cell>
          <cell r="B249" t="str">
            <v>Response</v>
          </cell>
          <cell r="D249" t="str">
            <v>Category option</v>
          </cell>
          <cell r="E249">
            <v>1308</v>
          </cell>
          <cell r="I249" t="str">
            <v>August 2013</v>
          </cell>
          <cell r="K249" t="str">
            <v>Agustu 2013</v>
          </cell>
        </row>
        <row r="250">
          <cell r="A250" t="str">
            <v>MC12.05.d</v>
          </cell>
          <cell r="B250" t="str">
            <v>Response</v>
          </cell>
          <cell r="D250" t="str">
            <v>Category option</v>
          </cell>
          <cell r="E250">
            <v>1309</v>
          </cell>
          <cell r="I250" t="str">
            <v>September 2013</v>
          </cell>
          <cell r="K250" t="str">
            <v>Setembru 2013</v>
          </cell>
        </row>
        <row r="251">
          <cell r="A251" t="str">
            <v>MC12.05.e</v>
          </cell>
          <cell r="B251" t="str">
            <v>Response</v>
          </cell>
          <cell r="D251" t="str">
            <v>Category option</v>
          </cell>
          <cell r="E251">
            <v>1310</v>
          </cell>
          <cell r="I251" t="str">
            <v>October 2013</v>
          </cell>
          <cell r="K251" t="str">
            <v>Outubru 2013</v>
          </cell>
        </row>
        <row r="252">
          <cell r="A252" t="str">
            <v>MC12.05.f</v>
          </cell>
          <cell r="B252" t="str">
            <v>Response</v>
          </cell>
          <cell r="D252" t="str">
            <v>Category option</v>
          </cell>
          <cell r="E252">
            <v>1311</v>
          </cell>
          <cell r="I252" t="str">
            <v>November 2013</v>
          </cell>
          <cell r="K252" t="str">
            <v>Novembru 2013</v>
          </cell>
        </row>
        <row r="253">
          <cell r="A253" t="str">
            <v>MC12.05.g</v>
          </cell>
          <cell r="B253" t="str">
            <v>Response</v>
          </cell>
          <cell r="D253" t="str">
            <v>Category option</v>
          </cell>
          <cell r="E253">
            <v>1312</v>
          </cell>
          <cell r="I253" t="str">
            <v>December 2013</v>
          </cell>
          <cell r="K253" t="str">
            <v>Dezembru 2013</v>
          </cell>
        </row>
        <row r="254">
          <cell r="A254" t="str">
            <v>MC12.05.h</v>
          </cell>
          <cell r="B254" t="str">
            <v>Response</v>
          </cell>
          <cell r="D254" t="str">
            <v>Category option</v>
          </cell>
          <cell r="E254">
            <v>1401</v>
          </cell>
          <cell r="I254" t="str">
            <v>January 2014</v>
          </cell>
          <cell r="K254" t="str">
            <v>Janeru 2014</v>
          </cell>
        </row>
        <row r="255">
          <cell r="A255" t="str">
            <v>MC12.05.i</v>
          </cell>
          <cell r="B255" t="str">
            <v>Response</v>
          </cell>
          <cell r="D255" t="str">
            <v>Category option</v>
          </cell>
          <cell r="E255">
            <v>1402</v>
          </cell>
          <cell r="I255" t="str">
            <v>February 2014</v>
          </cell>
          <cell r="K255" t="str">
            <v>Febereru 2014</v>
          </cell>
        </row>
        <row r="256">
          <cell r="A256" t="str">
            <v>MC12.05.j</v>
          </cell>
          <cell r="B256" t="str">
            <v>Response</v>
          </cell>
          <cell r="D256" t="str">
            <v>Category option</v>
          </cell>
          <cell r="E256">
            <v>1403</v>
          </cell>
          <cell r="I256" t="str">
            <v>March 2014</v>
          </cell>
          <cell r="K256" t="str">
            <v>Marsu 2014</v>
          </cell>
        </row>
        <row r="257">
          <cell r="A257" t="str">
            <v>MC12.05.k</v>
          </cell>
          <cell r="B257" t="str">
            <v>Response</v>
          </cell>
          <cell r="D257" t="str">
            <v>Category option</v>
          </cell>
          <cell r="E257">
            <v>1404</v>
          </cell>
          <cell r="I257" t="str">
            <v>April 2014</v>
          </cell>
          <cell r="K257" t="str">
            <v>Abril 2014</v>
          </cell>
        </row>
        <row r="258">
          <cell r="A258" t="str">
            <v>MC12.05.l</v>
          </cell>
          <cell r="B258" t="str">
            <v>Response</v>
          </cell>
          <cell r="D258" t="str">
            <v>Category option</v>
          </cell>
          <cell r="E258">
            <v>1405</v>
          </cell>
          <cell r="I258" t="str">
            <v>May 2014</v>
          </cell>
          <cell r="K258" t="str">
            <v>Maiu 2014</v>
          </cell>
        </row>
        <row r="259">
          <cell r="A259" t="str">
            <v>MC12.43.a</v>
          </cell>
          <cell r="B259" t="str">
            <v>Response</v>
          </cell>
          <cell r="D259" t="str">
            <v>Category option</v>
          </cell>
          <cell r="E259">
            <v>1</v>
          </cell>
          <cell r="I259" t="str">
            <v>Private - 1 household</v>
          </cell>
          <cell r="K259" t="str">
            <v>Privadu - uma kain 1 deit</v>
          </cell>
        </row>
        <row r="260">
          <cell r="A260" t="str">
            <v>MC12.43.b</v>
          </cell>
          <cell r="B260" t="str">
            <v>Response</v>
          </cell>
          <cell r="D260" t="str">
            <v>Category option</v>
          </cell>
          <cell r="E260">
            <v>2</v>
          </cell>
          <cell r="I260" t="str">
            <v>Private - shared between a few households</v>
          </cell>
          <cell r="K260" t="str">
            <v>Privadu - uma kain balun sosi</v>
          </cell>
        </row>
        <row r="261">
          <cell r="A261" t="str">
            <v>MC12.43.c</v>
          </cell>
          <cell r="B261" t="str">
            <v>Response</v>
          </cell>
          <cell r="D261" t="str">
            <v>Category option</v>
          </cell>
          <cell r="E261">
            <v>3</v>
          </cell>
          <cell r="I261" t="str">
            <v>Community / public</v>
          </cell>
          <cell r="K261" t="str">
            <v>Komunidade / públiku</v>
          </cell>
        </row>
        <row r="262">
          <cell r="A262" t="str">
            <v>MC12.45.a</v>
          </cell>
          <cell r="B262" t="str">
            <v>Response</v>
          </cell>
          <cell r="D262" t="str">
            <v>Category option</v>
          </cell>
          <cell r="E262">
            <v>1</v>
          </cell>
          <cell r="I262" t="str">
            <v>Community</v>
          </cell>
          <cell r="K262" t="str">
            <v>Komunidade</v>
          </cell>
        </row>
        <row r="263">
          <cell r="A263" t="str">
            <v>MC12.45.b</v>
          </cell>
          <cell r="B263" t="str">
            <v>Response</v>
          </cell>
          <cell r="D263" t="str">
            <v>Category option</v>
          </cell>
          <cell r="E263">
            <v>2</v>
          </cell>
          <cell r="I263" t="str">
            <v>Government or government ministries</v>
          </cell>
          <cell r="K263" t="str">
            <v>Governu ka ministériu sira governu nian</v>
          </cell>
        </row>
        <row r="264">
          <cell r="A264" t="str">
            <v>MC12.45.c</v>
          </cell>
          <cell r="B264" t="str">
            <v>Response</v>
          </cell>
          <cell r="D264" t="str">
            <v>Category option</v>
          </cell>
          <cell r="E264">
            <v>3</v>
          </cell>
          <cell r="I264" t="str">
            <v>Cooperative</v>
          </cell>
          <cell r="K264" t="str">
            <v>Kooperativa</v>
          </cell>
        </row>
        <row r="265">
          <cell r="A265" t="str">
            <v>MC12.45.d</v>
          </cell>
          <cell r="B265" t="str">
            <v>Response</v>
          </cell>
          <cell r="D265" t="str">
            <v>Category option</v>
          </cell>
          <cell r="E265">
            <v>4</v>
          </cell>
          <cell r="I265" t="str">
            <v>Development agency or Aid Program (USAID, AusAID, etc.)</v>
          </cell>
          <cell r="K265" t="str">
            <v>Ajénsia dezenvolvimentu (USAID, AusAID, no sst)</v>
          </cell>
        </row>
        <row r="266">
          <cell r="A266" t="str">
            <v>MC12.45.e</v>
          </cell>
          <cell r="B266" t="str">
            <v>Response</v>
          </cell>
          <cell r="D266" t="str">
            <v>Category option</v>
          </cell>
          <cell r="E266">
            <v>5</v>
          </cell>
          <cell r="I266" t="str">
            <v>NGO</v>
          </cell>
          <cell r="K266" t="str">
            <v>ONG</v>
          </cell>
        </row>
        <row r="267">
          <cell r="A267" t="str">
            <v>MC12.45.f</v>
          </cell>
          <cell r="B267" t="str">
            <v>Response</v>
          </cell>
          <cell r="D267" t="str">
            <v>Category option</v>
          </cell>
          <cell r="E267">
            <v>6</v>
          </cell>
          <cell r="I267" t="str">
            <v>Private company</v>
          </cell>
          <cell r="K267" t="str">
            <v>Kompanhia privadu</v>
          </cell>
        </row>
        <row r="268">
          <cell r="A268" t="str">
            <v>MC12.45.g</v>
          </cell>
          <cell r="B268" t="str">
            <v>Response</v>
          </cell>
          <cell r="D268" t="str">
            <v>Category option</v>
          </cell>
          <cell r="E268">
            <v>7</v>
          </cell>
          <cell r="I268" t="str">
            <v>Private individual</v>
          </cell>
          <cell r="K268" t="str">
            <v>Individu privadu</v>
          </cell>
        </row>
        <row r="269">
          <cell r="A269" t="str">
            <v>MC12.51.a</v>
          </cell>
          <cell r="B269" t="str">
            <v>Response</v>
          </cell>
          <cell r="D269" t="str">
            <v>Category option</v>
          </cell>
          <cell r="E269">
            <v>1</v>
          </cell>
          <cell r="I269" t="str">
            <v>Correct</v>
          </cell>
          <cell r="K269" t="str">
            <v>Los</v>
          </cell>
        </row>
        <row r="270">
          <cell r="A270" t="str">
            <v>MC12.61.a</v>
          </cell>
          <cell r="B270" t="str">
            <v>Response</v>
          </cell>
          <cell r="D270" t="str">
            <v>Category option</v>
          </cell>
          <cell r="E270">
            <v>1</v>
          </cell>
          <cell r="I270" t="str">
            <v>Nun / church minister / priest / catechist</v>
          </cell>
          <cell r="K270" t="str">
            <v>Madre / pastor / pendeta / katekista</v>
          </cell>
        </row>
        <row r="271">
          <cell r="A271" t="str">
            <v>MC12.61.b</v>
          </cell>
          <cell r="B271" t="str">
            <v>Response</v>
          </cell>
          <cell r="D271" t="str">
            <v>Category option</v>
          </cell>
          <cell r="E271">
            <v>2</v>
          </cell>
          <cell r="I271" t="str">
            <v>Xefe Aldeia / Xefe Suku / other community leader</v>
          </cell>
          <cell r="K271" t="str">
            <v>Xefe Aldeia / Xefe Suku / lideransa komunidade seluk</v>
          </cell>
        </row>
        <row r="272">
          <cell r="A272" t="str">
            <v>MC12.61.c</v>
          </cell>
          <cell r="B272" t="str">
            <v>Response</v>
          </cell>
          <cell r="D272" t="str">
            <v>Category option</v>
          </cell>
          <cell r="E272">
            <v>3</v>
          </cell>
          <cell r="I272" t="str">
            <v>Public servant/administrator</v>
          </cell>
          <cell r="K272" t="str">
            <v>Funsionáriu públiku/administrador</v>
          </cell>
        </row>
        <row r="273">
          <cell r="A273" t="str">
            <v>MC12.61.d</v>
          </cell>
          <cell r="B273" t="str">
            <v>Response</v>
          </cell>
          <cell r="D273" t="str">
            <v>Category option</v>
          </cell>
          <cell r="E273">
            <v>4</v>
          </cell>
          <cell r="I273" t="str">
            <v>Office worker / secretary</v>
          </cell>
          <cell r="K273" t="str">
            <v>Funsionáriu eskritóriu / sekretaris</v>
          </cell>
        </row>
        <row r="274">
          <cell r="A274" t="str">
            <v>MC12.61.e</v>
          </cell>
          <cell r="B274" t="str">
            <v>Response</v>
          </cell>
          <cell r="D274" t="str">
            <v>Category option</v>
          </cell>
          <cell r="E274">
            <v>5</v>
          </cell>
          <cell r="I274" t="str">
            <v>Translator / interpreter</v>
          </cell>
          <cell r="K274" t="str">
            <v>Tradutor / durbasa</v>
          </cell>
        </row>
        <row r="275">
          <cell r="A275" t="str">
            <v>MC12.61.f</v>
          </cell>
          <cell r="B275" t="str">
            <v>Response</v>
          </cell>
          <cell r="D275" t="str">
            <v>Category option</v>
          </cell>
          <cell r="E275">
            <v>6</v>
          </cell>
          <cell r="I275" t="str">
            <v>Military / soldier</v>
          </cell>
          <cell r="K275" t="str">
            <v>Militar</v>
          </cell>
        </row>
        <row r="276">
          <cell r="A276" t="str">
            <v>MC12.61.g</v>
          </cell>
          <cell r="B276" t="str">
            <v>Response</v>
          </cell>
          <cell r="D276" t="str">
            <v>Category option</v>
          </cell>
          <cell r="E276">
            <v>7</v>
          </cell>
          <cell r="I276" t="str">
            <v>Police</v>
          </cell>
          <cell r="K276" t="str">
            <v>Polísia</v>
          </cell>
        </row>
        <row r="277">
          <cell r="A277" t="str">
            <v>MC12.61.h</v>
          </cell>
          <cell r="B277" t="str">
            <v>Response</v>
          </cell>
          <cell r="D277" t="str">
            <v>Category option</v>
          </cell>
          <cell r="E277">
            <v>8</v>
          </cell>
          <cell r="I277" t="str">
            <v>Security guard</v>
          </cell>
          <cell r="K277" t="str">
            <v>Guarda seguransa</v>
          </cell>
        </row>
        <row r="278">
          <cell r="A278" t="str">
            <v>MC12.61.i</v>
          </cell>
          <cell r="B278" t="str">
            <v>Response</v>
          </cell>
          <cell r="D278" t="str">
            <v>Category option</v>
          </cell>
          <cell r="E278">
            <v>9</v>
          </cell>
          <cell r="I278" t="str">
            <v>Driver / conductor (working for someone else)</v>
          </cell>
          <cell r="K278" t="str">
            <v>Xofer / kondutor (serbisu ba ema ruma)</v>
          </cell>
        </row>
        <row r="279">
          <cell r="A279" t="str">
            <v>MC12.61.j</v>
          </cell>
          <cell r="B279" t="str">
            <v>Response</v>
          </cell>
          <cell r="D279" t="str">
            <v>Category option</v>
          </cell>
          <cell r="E279">
            <v>10</v>
          </cell>
          <cell r="I279" t="str">
            <v>Waiter/waitress</v>
          </cell>
          <cell r="K279" t="str">
            <v>Serventi/servidor</v>
          </cell>
        </row>
        <row r="280">
          <cell r="A280" t="str">
            <v>MC12.61.k</v>
          </cell>
          <cell r="B280" t="str">
            <v>Response</v>
          </cell>
          <cell r="D280" t="str">
            <v>Category option</v>
          </cell>
          <cell r="E280">
            <v>11</v>
          </cell>
          <cell r="I280" t="str">
            <v>Gardener</v>
          </cell>
          <cell r="K280" t="str">
            <v>Trabalhador jardin</v>
          </cell>
        </row>
        <row r="281">
          <cell r="A281" t="str">
            <v>MC12.61.l</v>
          </cell>
          <cell r="B281" t="str">
            <v>Response</v>
          </cell>
          <cell r="D281" t="str">
            <v>Category option</v>
          </cell>
          <cell r="E281">
            <v>12</v>
          </cell>
          <cell r="I281" t="str">
            <v>Maid / nanny / babysitter</v>
          </cell>
          <cell r="K281" t="str">
            <v>Pembantu / hein labarik</v>
          </cell>
        </row>
        <row r="282">
          <cell r="A282" t="str">
            <v>MC12.61.m</v>
          </cell>
          <cell r="B282" t="str">
            <v>Response</v>
          </cell>
          <cell r="D282" t="str">
            <v>Category option</v>
          </cell>
          <cell r="E282">
            <v>13</v>
          </cell>
          <cell r="I282" t="str">
            <v>Cleaner</v>
          </cell>
          <cell r="K282" t="str">
            <v>Trabalhador limpeza</v>
          </cell>
        </row>
        <row r="283">
          <cell r="A283" t="str">
            <v>MC12.61.n</v>
          </cell>
          <cell r="B283" t="str">
            <v>Response</v>
          </cell>
          <cell r="D283" t="str">
            <v>Category option</v>
          </cell>
          <cell r="E283">
            <v>14</v>
          </cell>
          <cell r="I283" t="str">
            <v>Teacher / lecturer / school principal</v>
          </cell>
          <cell r="K283" t="str">
            <v>Mestre / profesor / diretor</v>
          </cell>
        </row>
        <row r="284">
          <cell r="A284" t="str">
            <v>MC12.61.o</v>
          </cell>
          <cell r="B284" t="str">
            <v>Response</v>
          </cell>
          <cell r="D284" t="str">
            <v>Category option</v>
          </cell>
          <cell r="E284">
            <v>15</v>
          </cell>
          <cell r="I284" t="str">
            <v>Nurse</v>
          </cell>
          <cell r="K284" t="str">
            <v>Enfermeiru</v>
          </cell>
        </row>
        <row r="285">
          <cell r="A285" t="str">
            <v>MC12.61.p</v>
          </cell>
          <cell r="B285" t="str">
            <v>Response</v>
          </cell>
          <cell r="D285" t="str">
            <v>Category option</v>
          </cell>
          <cell r="E285">
            <v>16</v>
          </cell>
          <cell r="I285" t="str">
            <v>Midwife</v>
          </cell>
          <cell r="K285" t="str">
            <v>Parteira</v>
          </cell>
        </row>
        <row r="286">
          <cell r="A286" t="str">
            <v>MC12.61.q</v>
          </cell>
          <cell r="B286" t="str">
            <v>Response</v>
          </cell>
          <cell r="D286" t="str">
            <v>Category option</v>
          </cell>
          <cell r="E286">
            <v>17</v>
          </cell>
          <cell r="I286" t="str">
            <v>Tradesperson: carpenter / bricklayer / mechanic</v>
          </cell>
          <cell r="K286" t="str">
            <v>Badaen: badaen ai / karpenteriu / badaen fatuk / mekaniku</v>
          </cell>
        </row>
        <row r="287">
          <cell r="A287" t="str">
            <v>MC12.61.r</v>
          </cell>
          <cell r="B287" t="str">
            <v>Response</v>
          </cell>
          <cell r="D287" t="str">
            <v>Category option</v>
          </cell>
          <cell r="E287">
            <v>18</v>
          </cell>
          <cell r="I287" t="str">
            <v>Labourer - farm / agriculture (working for an employer)</v>
          </cell>
          <cell r="K287" t="str">
            <v>Trabalhador toos nain / agrikultor (serbisu ba patraun)</v>
          </cell>
        </row>
        <row r="288">
          <cell r="A288" t="str">
            <v>MC12.61.s</v>
          </cell>
          <cell r="B288" t="str">
            <v>Response</v>
          </cell>
          <cell r="D288" t="str">
            <v>Category option</v>
          </cell>
          <cell r="E288">
            <v>19</v>
          </cell>
          <cell r="I288" t="str">
            <v>Labourer - non-agriculture (working for an employer)</v>
          </cell>
          <cell r="K288" t="str">
            <v>Trabalhador laos agrikultor (serbisu ba patraun)</v>
          </cell>
        </row>
        <row r="289">
          <cell r="A289" t="str">
            <v>MC12.85.a</v>
          </cell>
          <cell r="B289" t="str">
            <v>Response</v>
          </cell>
          <cell r="D289" t="str">
            <v>Category option</v>
          </cell>
          <cell r="E289">
            <v>1</v>
          </cell>
          <cell r="I289" t="str">
            <v>Relatives outside the household</v>
          </cell>
          <cell r="K289" t="str">
            <v>Familia husi uma kain ida ne'e</v>
          </cell>
        </row>
        <row r="290">
          <cell r="A290" t="str">
            <v>MC12.85.b</v>
          </cell>
          <cell r="B290" t="str">
            <v>Response</v>
          </cell>
          <cell r="D290" t="str">
            <v>Category option</v>
          </cell>
          <cell r="E290">
            <v>2</v>
          </cell>
          <cell r="I290" t="str">
            <v>Other households in the aldeia (not family)</v>
          </cell>
          <cell r="K290" t="str">
            <v>Husi uma kain seluk iha aldeia ida ne'e (laos familia)</v>
          </cell>
        </row>
        <row r="291">
          <cell r="A291" t="str">
            <v>MC12.85.c</v>
          </cell>
          <cell r="B291" t="str">
            <v>Response</v>
          </cell>
          <cell r="D291" t="str">
            <v>Category option</v>
          </cell>
          <cell r="E291">
            <v>3</v>
          </cell>
          <cell r="I291" t="str">
            <v>Bride's family (bride price)</v>
          </cell>
          <cell r="K291" t="str">
            <v>Familia feto foun (barlake)</v>
          </cell>
        </row>
        <row r="292">
          <cell r="A292" t="str">
            <v>MC12.85.d</v>
          </cell>
          <cell r="B292" t="str">
            <v>Response</v>
          </cell>
          <cell r="D292" t="str">
            <v>Category option</v>
          </cell>
          <cell r="E292">
            <v>4</v>
          </cell>
          <cell r="I292" t="str">
            <v>People who attended an event</v>
          </cell>
          <cell r="K292" t="str">
            <v>Ema mak tuir eventu ida</v>
          </cell>
        </row>
        <row r="293">
          <cell r="A293" t="str">
            <v>MC12.85.e</v>
          </cell>
          <cell r="B293" t="str">
            <v>Response</v>
          </cell>
          <cell r="D293" t="str">
            <v>Category option</v>
          </cell>
          <cell r="E293">
            <v>5</v>
          </cell>
          <cell r="I293" t="str">
            <v>Church or religious body</v>
          </cell>
          <cell r="K293" t="str">
            <v>Igreja no organizasaun religiozo</v>
          </cell>
        </row>
        <row r="294">
          <cell r="A294" t="str">
            <v>MC12.85.f</v>
          </cell>
          <cell r="B294" t="str">
            <v>Response</v>
          </cell>
          <cell r="D294" t="str">
            <v>Category option</v>
          </cell>
          <cell r="E294">
            <v>6</v>
          </cell>
          <cell r="I294" t="str">
            <v>NGO</v>
          </cell>
          <cell r="K294" t="str">
            <v>NGO</v>
          </cell>
        </row>
        <row r="295">
          <cell r="A295" t="str">
            <v>MC12.85.g</v>
          </cell>
          <cell r="B295" t="str">
            <v>Response</v>
          </cell>
          <cell r="D295" t="str">
            <v>Category option</v>
          </cell>
          <cell r="E295">
            <v>7</v>
          </cell>
          <cell r="I295" t="str">
            <v>Cooperative</v>
          </cell>
          <cell r="K295" t="str">
            <v>Kooperativa</v>
          </cell>
        </row>
        <row r="296">
          <cell r="A296" t="str">
            <v>MC12.85.h</v>
          </cell>
          <cell r="B296" t="str">
            <v>Response</v>
          </cell>
          <cell r="D296" t="str">
            <v>Category option</v>
          </cell>
          <cell r="E296">
            <v>8</v>
          </cell>
          <cell r="I296" t="str">
            <v>Other community group</v>
          </cell>
          <cell r="K296" t="str">
            <v>Grupu komunidade seluk</v>
          </cell>
        </row>
        <row r="297">
          <cell r="A297" t="str">
            <v>MC12.90.a</v>
          </cell>
          <cell r="B297" t="str">
            <v>Response</v>
          </cell>
          <cell r="D297" t="str">
            <v>Category option</v>
          </cell>
          <cell r="E297">
            <v>1</v>
          </cell>
          <cell r="I297" t="str">
            <v>Conductor (not working for an employer)</v>
          </cell>
          <cell r="K297" t="str">
            <v>Kondutor (laos serbisu ba ema ruma)</v>
          </cell>
        </row>
        <row r="298">
          <cell r="A298" t="str">
            <v>MC12.90.b</v>
          </cell>
          <cell r="B298" t="str">
            <v>Response</v>
          </cell>
          <cell r="D298" t="str">
            <v>Category option</v>
          </cell>
          <cell r="E298">
            <v>2</v>
          </cell>
          <cell r="I298" t="str">
            <v>Masseuse (not working for an employer)</v>
          </cell>
          <cell r="K298" t="str">
            <v>Dudu isin (laos serbisu ba ema ruma)</v>
          </cell>
        </row>
        <row r="299">
          <cell r="A299" t="str">
            <v>MC12.90.c</v>
          </cell>
          <cell r="B299" t="str">
            <v>Response</v>
          </cell>
          <cell r="D299" t="str">
            <v>Category option</v>
          </cell>
          <cell r="E299">
            <v>3</v>
          </cell>
          <cell r="I299" t="str">
            <v>Hairdresser (not working for an employer)</v>
          </cell>
          <cell r="K299" t="str">
            <v>Tesi fuuk (laos serbisu ba ema ruma)</v>
          </cell>
        </row>
        <row r="300">
          <cell r="A300" t="str">
            <v>MC12.90.d</v>
          </cell>
          <cell r="B300" t="str">
            <v>Response</v>
          </cell>
          <cell r="D300" t="str">
            <v>Category option</v>
          </cell>
          <cell r="E300">
            <v>4</v>
          </cell>
          <cell r="I300" t="str">
            <v>Rental income (renting house, motorbike etc.)</v>
          </cell>
          <cell r="K300" t="str">
            <v>Osan husi fo aluga (aluga uma, motor no sst)</v>
          </cell>
        </row>
        <row r="301">
          <cell r="A301" t="str">
            <v>MC12.90.e</v>
          </cell>
          <cell r="B301" t="str">
            <v>Response</v>
          </cell>
          <cell r="D301" t="str">
            <v>Category option</v>
          </cell>
          <cell r="E301">
            <v>5</v>
          </cell>
          <cell r="I301" t="str">
            <v>Interest</v>
          </cell>
          <cell r="K301" t="str">
            <v>Funan</v>
          </cell>
        </row>
        <row r="302">
          <cell r="A302" t="str">
            <v>MC12.90.f</v>
          </cell>
          <cell r="B302" t="str">
            <v>Response</v>
          </cell>
          <cell r="D302" t="str">
            <v>Category option</v>
          </cell>
          <cell r="E302">
            <v>6</v>
          </cell>
          <cell r="I302" t="str">
            <v>Fee / contribution to traditional midwife (dayan)</v>
          </cell>
          <cell r="K302" t="str">
            <v>Osan ba serbisu dayan</v>
          </cell>
        </row>
        <row r="303">
          <cell r="A303" t="str">
            <v>MC12.90.g</v>
          </cell>
          <cell r="B303" t="str">
            <v>Response</v>
          </cell>
          <cell r="D303" t="str">
            <v>Category option</v>
          </cell>
          <cell r="E303">
            <v>7</v>
          </cell>
          <cell r="I303" t="str">
            <v>Fee for traditional healing / prayer (matan dok / tim pendoa)</v>
          </cell>
          <cell r="K303" t="str">
            <v>Osan ba serbisu matan dok / tim pendoa</v>
          </cell>
        </row>
        <row r="304">
          <cell r="A304" t="str">
            <v>MC12.90.h</v>
          </cell>
          <cell r="B304" t="str">
            <v>Response</v>
          </cell>
          <cell r="D304" t="str">
            <v>Category option</v>
          </cell>
          <cell r="E304">
            <v>8</v>
          </cell>
          <cell r="I304" t="str">
            <v>Religious offerings or collections</v>
          </cell>
          <cell r="K304" t="str">
            <v>Kolekta ka oferta relijiaun</v>
          </cell>
        </row>
        <row r="305">
          <cell r="A305" t="str">
            <v>MC12.90.i</v>
          </cell>
          <cell r="B305" t="str">
            <v>Response</v>
          </cell>
          <cell r="D305" t="str">
            <v>Category option</v>
          </cell>
          <cell r="E305">
            <v>9</v>
          </cell>
          <cell r="I305" t="str">
            <v>Gambling winnings</v>
          </cell>
          <cell r="K305" t="str">
            <v>Joga</v>
          </cell>
        </row>
        <row r="306">
          <cell r="A306" t="str">
            <v>MC12.90.j</v>
          </cell>
          <cell r="B306" t="str">
            <v>Response</v>
          </cell>
          <cell r="D306" t="str">
            <v>Category option</v>
          </cell>
          <cell r="E306">
            <v>10</v>
          </cell>
          <cell r="I306" t="str">
            <v>Begging</v>
          </cell>
          <cell r="K306" t="str">
            <v>Husu osan ba ema</v>
          </cell>
        </row>
        <row r="307">
          <cell r="A307" t="str">
            <v>MC12.20.a</v>
          </cell>
          <cell r="B307" t="str">
            <v>Response</v>
          </cell>
          <cell r="D307" t="str">
            <v>Category option</v>
          </cell>
          <cell r="E307">
            <v>1</v>
          </cell>
          <cell r="I307" t="str">
            <v>Caught</v>
          </cell>
          <cell r="K307" t="str">
            <v>Kaer rasik</v>
          </cell>
        </row>
        <row r="308">
          <cell r="A308" t="str">
            <v>MC12.20.b</v>
          </cell>
          <cell r="B308" t="str">
            <v>Response</v>
          </cell>
          <cell r="D308" t="str">
            <v>Category option</v>
          </cell>
          <cell r="E308">
            <v>2</v>
          </cell>
          <cell r="I308" t="str">
            <v>Bought and resold</v>
          </cell>
          <cell r="K308" t="str">
            <v>Hola tia fan tutan fali</v>
          </cell>
        </row>
        <row r="309">
          <cell r="A309" t="str">
            <v>MC12.80.a</v>
          </cell>
          <cell r="B309" t="str">
            <v>Response</v>
          </cell>
          <cell r="D309" t="str">
            <v>Category option</v>
          </cell>
          <cell r="E309">
            <v>1</v>
          </cell>
          <cell r="I309" t="str">
            <v>Veteran pension</v>
          </cell>
          <cell r="K309" t="str">
            <v>Subsidiu veteranu nia</v>
          </cell>
        </row>
        <row r="310">
          <cell r="A310" t="str">
            <v>MC12.80.b</v>
          </cell>
          <cell r="B310" t="str">
            <v>Response</v>
          </cell>
          <cell r="D310" t="str">
            <v>Category option</v>
          </cell>
          <cell r="E310">
            <v>2</v>
          </cell>
          <cell r="I310" t="str">
            <v>Elderly pension</v>
          </cell>
          <cell r="K310" t="str">
            <v>Subsidiu ba idozu</v>
          </cell>
        </row>
        <row r="311">
          <cell r="A311" t="str">
            <v>MC12.80.c</v>
          </cell>
          <cell r="B311" t="str">
            <v>Response</v>
          </cell>
          <cell r="D311" t="str">
            <v>Category option</v>
          </cell>
          <cell r="E311">
            <v>3</v>
          </cell>
          <cell r="I311" t="str">
            <v>Disability pension</v>
          </cell>
          <cell r="K311" t="str">
            <v>Subsidiu ba alezadu / defisienti</v>
          </cell>
        </row>
        <row r="312">
          <cell r="A312" t="str">
            <v>MC12.80.d</v>
          </cell>
          <cell r="B312" t="str">
            <v>Response</v>
          </cell>
          <cell r="D312" t="str">
            <v>Category option</v>
          </cell>
          <cell r="E312">
            <v>4</v>
          </cell>
          <cell r="I312" t="str">
            <v>Bolsa Mae</v>
          </cell>
          <cell r="K312" t="str">
            <v>Bolsa Mae</v>
          </cell>
        </row>
        <row r="313">
          <cell r="A313" t="str">
            <v>MC12.80.d</v>
          </cell>
          <cell r="B313" t="str">
            <v>Response</v>
          </cell>
          <cell r="D313" t="str">
            <v>Category option</v>
          </cell>
          <cell r="E313">
            <v>5</v>
          </cell>
          <cell r="I313" t="str">
            <v>Portuguese pension</v>
          </cell>
          <cell r="K313" t="str">
            <v>Subsidiu husi Portuges</v>
          </cell>
        </row>
        <row r="314">
          <cell r="A314" t="str">
            <v>MC12.41.a</v>
          </cell>
          <cell r="B314" t="str">
            <v>Response</v>
          </cell>
          <cell r="D314" t="str">
            <v>Category option</v>
          </cell>
          <cell r="E314">
            <v>1</v>
          </cell>
          <cell r="I314" t="str">
            <v>School</v>
          </cell>
          <cell r="K314" t="str">
            <v>Eskola</v>
          </cell>
        </row>
        <row r="315">
          <cell r="A315" t="str">
            <v>MC12.41.b</v>
          </cell>
          <cell r="B315" t="str">
            <v>Response</v>
          </cell>
          <cell r="D315" t="str">
            <v>Category option</v>
          </cell>
          <cell r="E315">
            <v>2</v>
          </cell>
          <cell r="I315" t="str">
            <v>Health centre</v>
          </cell>
          <cell r="K315" t="str">
            <v>Sentru saúde</v>
          </cell>
        </row>
        <row r="316">
          <cell r="A316" t="str">
            <v>MC12.41.c</v>
          </cell>
          <cell r="B316" t="str">
            <v>Response</v>
          </cell>
          <cell r="D316" t="str">
            <v>Category option</v>
          </cell>
          <cell r="E316">
            <v>3</v>
          </cell>
          <cell r="I316" t="str">
            <v>Church or other religious building</v>
          </cell>
          <cell r="K316" t="str">
            <v>Igreja ka edifísiu relijiozu seluk</v>
          </cell>
        </row>
        <row r="317">
          <cell r="A317" t="str">
            <v>MC12.41.d</v>
          </cell>
          <cell r="B317" t="str">
            <v>Response</v>
          </cell>
          <cell r="D317" t="str">
            <v>Category option</v>
          </cell>
          <cell r="E317">
            <v>4</v>
          </cell>
          <cell r="I317" t="str">
            <v>Sacred / cultural house</v>
          </cell>
          <cell r="K317" t="str">
            <v>Uma lulik / uma lisan / uma adat</v>
          </cell>
        </row>
        <row r="318">
          <cell r="A318" t="str">
            <v>MC12.41.e</v>
          </cell>
          <cell r="B318" t="str">
            <v>Response</v>
          </cell>
          <cell r="D318" t="str">
            <v>Category option</v>
          </cell>
          <cell r="E318">
            <v>5</v>
          </cell>
          <cell r="I318" t="str">
            <v>Private house or other building</v>
          </cell>
          <cell r="K318" t="str">
            <v>Uma privadu ida ka edifisiu privadu ida</v>
          </cell>
        </row>
        <row r="319">
          <cell r="A319" t="str">
            <v>MC12.41.f</v>
          </cell>
          <cell r="B319" t="str">
            <v>Response</v>
          </cell>
          <cell r="D319" t="str">
            <v>Category option</v>
          </cell>
          <cell r="E319">
            <v>6</v>
          </cell>
          <cell r="I319" t="str">
            <v>Market space</v>
          </cell>
          <cell r="K319" t="str">
            <v>Merkadu fatin</v>
          </cell>
        </row>
        <row r="320">
          <cell r="A320" t="str">
            <v>MC12.41.g</v>
          </cell>
          <cell r="B320" t="str">
            <v>Response</v>
          </cell>
          <cell r="D320" t="str">
            <v>Category option</v>
          </cell>
          <cell r="E320">
            <v>7</v>
          </cell>
          <cell r="I320" t="str">
            <v>Electricity supply / install solar panels</v>
          </cell>
          <cell r="K320" t="str">
            <v>Fornesimentu eletrisidade / monta tenaga surya</v>
          </cell>
        </row>
        <row r="321">
          <cell r="A321" t="str">
            <v>MC12.41.h</v>
          </cell>
          <cell r="B321" t="str">
            <v>Response</v>
          </cell>
          <cell r="D321" t="str">
            <v>Category option</v>
          </cell>
          <cell r="E321">
            <v>8</v>
          </cell>
          <cell r="I321" t="str">
            <v>Road</v>
          </cell>
          <cell r="K321" t="str">
            <v>Estrada</v>
          </cell>
        </row>
        <row r="322">
          <cell r="A322" t="str">
            <v>MC12.41.i</v>
          </cell>
          <cell r="B322" t="str">
            <v>Response</v>
          </cell>
          <cell r="D322" t="str">
            <v>Category option</v>
          </cell>
          <cell r="E322">
            <v>9</v>
          </cell>
          <cell r="I322" t="str">
            <v>Bridge</v>
          </cell>
          <cell r="K322" t="str">
            <v>Ponte</v>
          </cell>
        </row>
        <row r="323">
          <cell r="A323" t="str">
            <v>MC12.41.j</v>
          </cell>
          <cell r="B323" t="str">
            <v>Response</v>
          </cell>
          <cell r="D323" t="str">
            <v>Category option</v>
          </cell>
          <cell r="E323">
            <v>10</v>
          </cell>
          <cell r="I323" t="str">
            <v>Canal, drainage or irrigation system</v>
          </cell>
          <cell r="K323" t="str">
            <v>Be'e dalan, Kanál, be'e dalan ka sistema irrigasaun</v>
          </cell>
        </row>
        <row r="324">
          <cell r="A324" t="str">
            <v>MC12.41.k</v>
          </cell>
          <cell r="B324" t="str">
            <v>Response</v>
          </cell>
          <cell r="D324" t="str">
            <v>Category option</v>
          </cell>
          <cell r="E324">
            <v>11</v>
          </cell>
          <cell r="I324" t="str">
            <v>Water supply - well, pipe, tap etc.</v>
          </cell>
          <cell r="K324" t="str">
            <v>Be'e matan - posu, pipa, torneira no sst</v>
          </cell>
        </row>
        <row r="325">
          <cell r="A325" t="str">
            <v>MC12.41.l</v>
          </cell>
          <cell r="B325" t="str">
            <v>Response</v>
          </cell>
          <cell r="D325" t="str">
            <v>Category option</v>
          </cell>
          <cell r="E325">
            <v>12</v>
          </cell>
          <cell r="I325" t="str">
            <v>Toilet</v>
          </cell>
          <cell r="K325" t="str">
            <v>Sintina</v>
          </cell>
        </row>
        <row r="326">
          <cell r="A326" t="str">
            <v>MC12.41.m</v>
          </cell>
          <cell r="B326" t="str">
            <v>Response</v>
          </cell>
          <cell r="D326" t="str">
            <v>Category option</v>
          </cell>
          <cell r="E326">
            <v>13</v>
          </cell>
          <cell r="I326" t="str">
            <v>Community hall or office</v>
          </cell>
          <cell r="K326" t="str">
            <v>Cede no salaun komunidade nian</v>
          </cell>
        </row>
        <row r="327">
          <cell r="A327" t="str">
            <v>MC12.41.n</v>
          </cell>
          <cell r="B327" t="str">
            <v>Response</v>
          </cell>
          <cell r="D327" t="str">
            <v>Category option</v>
          </cell>
          <cell r="E327">
            <v>14</v>
          </cell>
          <cell r="I327" t="str">
            <v>Oval or sporting facility</v>
          </cell>
          <cell r="K327" t="str">
            <v>Kampu ka fasilidade desportu</v>
          </cell>
        </row>
        <row r="328">
          <cell r="A328" t="str">
            <v>H9.3.a</v>
          </cell>
          <cell r="B328" t="str">
            <v>Response</v>
          </cell>
          <cell r="D328" t="str">
            <v>Category option</v>
          </cell>
          <cell r="E328">
            <v>1</v>
          </cell>
          <cell r="I328" t="str">
            <v>No interest in completing to senior high school</v>
          </cell>
          <cell r="K328" t="str">
            <v>La interese atu remata eskola sekundario</v>
          </cell>
        </row>
        <row r="329">
          <cell r="A329" t="str">
            <v>H9.3.b</v>
          </cell>
          <cell r="B329" t="str">
            <v>Response</v>
          </cell>
          <cell r="D329" t="str">
            <v>Category option</v>
          </cell>
          <cell r="E329">
            <v>2</v>
          </cell>
          <cell r="I329" t="str">
            <v>Too young</v>
          </cell>
          <cell r="K329" t="str">
            <v>Tinan seidauk to'o</v>
          </cell>
        </row>
        <row r="330">
          <cell r="A330" t="str">
            <v>H9.3.c</v>
          </cell>
          <cell r="B330" t="str">
            <v>Response</v>
          </cell>
          <cell r="D330" t="str">
            <v>Category option</v>
          </cell>
          <cell r="E330">
            <v>3</v>
          </cell>
          <cell r="I330" t="str">
            <v>Helps in the family home, farm or business</v>
          </cell>
          <cell r="K330" t="str">
            <v>Ajuda iha uma laran, natar ou bisnis</v>
          </cell>
        </row>
        <row r="331">
          <cell r="A331" t="str">
            <v>H9.3.d</v>
          </cell>
          <cell r="B331" t="str">
            <v>Response</v>
          </cell>
          <cell r="D331" t="str">
            <v>Category option</v>
          </cell>
          <cell r="E331">
            <v>4</v>
          </cell>
          <cell r="I331" t="str">
            <v>Works outside the home / farm / family business</v>
          </cell>
          <cell r="K331" t="str">
            <v>Serbisu iha liur / natar / halao familia nian bisnis</v>
          </cell>
        </row>
        <row r="332">
          <cell r="A332" t="str">
            <v>H9.3.e</v>
          </cell>
          <cell r="B332" t="str">
            <v>Response</v>
          </cell>
          <cell r="D332" t="str">
            <v>Category option</v>
          </cell>
          <cell r="E332">
            <v>5</v>
          </cell>
          <cell r="I332" t="str">
            <v>Grades too low / did not pass</v>
          </cell>
          <cell r="K332" t="str">
            <v>Notas ki'ik liu / la passa</v>
          </cell>
        </row>
        <row r="333">
          <cell r="A333" t="str">
            <v>H9.3.f</v>
          </cell>
          <cell r="B333" t="str">
            <v>Response</v>
          </cell>
          <cell r="D333" t="str">
            <v>Category option</v>
          </cell>
          <cell r="E333">
            <v>6</v>
          </cell>
          <cell r="I333" t="str">
            <v>Bad behaviour / expelled</v>
          </cell>
          <cell r="K333" t="str">
            <v>Hahalok at / hasai husi eskola</v>
          </cell>
        </row>
        <row r="334">
          <cell r="A334" t="str">
            <v>H9.3.g</v>
          </cell>
          <cell r="B334" t="str">
            <v>Response</v>
          </cell>
          <cell r="D334" t="str">
            <v>Category option</v>
          </cell>
          <cell r="E334">
            <v>7</v>
          </cell>
          <cell r="I334" t="str">
            <v>Sick / disabled / mute / deaf</v>
          </cell>
          <cell r="K334" t="str">
            <v>Moras / defisienti / beik / tilun diuk</v>
          </cell>
        </row>
        <row r="335">
          <cell r="A335" t="str">
            <v>H9.3.h</v>
          </cell>
          <cell r="B335" t="str">
            <v>Response</v>
          </cell>
          <cell r="D335" t="str">
            <v>Category option</v>
          </cell>
          <cell r="E335">
            <v>8</v>
          </cell>
          <cell r="I335" t="str">
            <v>School too far</v>
          </cell>
          <cell r="K335" t="str">
            <v>Eskola dok liu</v>
          </cell>
        </row>
        <row r="336">
          <cell r="A336" t="str">
            <v>H9.3.i</v>
          </cell>
          <cell r="B336" t="str">
            <v>Response</v>
          </cell>
          <cell r="D336" t="str">
            <v>Category option</v>
          </cell>
          <cell r="E336">
            <v>9</v>
          </cell>
          <cell r="I336" t="str">
            <v>School not functional (no teachers / standard is poor)</v>
          </cell>
          <cell r="K336" t="str">
            <v>Eskola la funsiona</v>
          </cell>
        </row>
        <row r="337">
          <cell r="A337" t="str">
            <v>H9.3.j</v>
          </cell>
          <cell r="B337" t="str">
            <v>Response</v>
          </cell>
          <cell r="D337" t="str">
            <v>Category option</v>
          </cell>
          <cell r="E337">
            <v>10</v>
          </cell>
          <cell r="I337" t="str">
            <v>Not enough money for school fees / uniforms</v>
          </cell>
          <cell r="K337" t="str">
            <v>Osan la to'o atu selu osan eskola / farda</v>
          </cell>
        </row>
        <row r="338">
          <cell r="A338" t="str">
            <v>H9.3.k</v>
          </cell>
          <cell r="B338" t="str">
            <v>Response</v>
          </cell>
          <cell r="D338" t="str">
            <v>Category option</v>
          </cell>
          <cell r="E338">
            <v>11</v>
          </cell>
          <cell r="I338" t="str">
            <v>Got married / has a family</v>
          </cell>
          <cell r="K338" t="str">
            <v>Kaben ona / iha familia</v>
          </cell>
        </row>
        <row r="339">
          <cell r="A339" t="str">
            <v>H9.3.l</v>
          </cell>
          <cell r="B339" t="str">
            <v>Response</v>
          </cell>
          <cell r="D339" t="str">
            <v>Category option</v>
          </cell>
          <cell r="E339">
            <v>12</v>
          </cell>
          <cell r="I339" t="str">
            <v>Completed senior high school</v>
          </cell>
          <cell r="K339" t="str">
            <v>Ramata ona eskola sekundaria</v>
          </cell>
        </row>
        <row r="340">
          <cell r="A340" t="str">
            <v>H9.4.a</v>
          </cell>
          <cell r="B340" t="str">
            <v>Response</v>
          </cell>
          <cell r="D340" t="str">
            <v>Category option</v>
          </cell>
          <cell r="E340">
            <v>1</v>
          </cell>
          <cell r="I340" t="str">
            <v>Community school</v>
          </cell>
          <cell r="K340" t="str">
            <v>Eskola komunidade</v>
          </cell>
        </row>
        <row r="341">
          <cell r="A341" t="str">
            <v>H9.4.b</v>
          </cell>
          <cell r="B341" t="str">
            <v>Response</v>
          </cell>
          <cell r="D341" t="str">
            <v>Category option</v>
          </cell>
          <cell r="E341">
            <v>2</v>
          </cell>
          <cell r="I341" t="str">
            <v>State school</v>
          </cell>
          <cell r="K341" t="str">
            <v>Eskola publiku / estadu</v>
          </cell>
        </row>
        <row r="342">
          <cell r="A342" t="str">
            <v>H9.4.c</v>
          </cell>
          <cell r="B342" t="str">
            <v>Response</v>
          </cell>
          <cell r="D342" t="str">
            <v>Category option</v>
          </cell>
          <cell r="E342">
            <v>3</v>
          </cell>
          <cell r="I342" t="str">
            <v>Private school</v>
          </cell>
          <cell r="K342" t="str">
            <v>Eskola privadu / swasta</v>
          </cell>
        </row>
        <row r="343">
          <cell r="A343" t="str">
            <v>H9.3a.a</v>
          </cell>
          <cell r="B343" t="str">
            <v>Response</v>
          </cell>
          <cell r="D343" t="str">
            <v>Category option</v>
          </cell>
          <cell r="E343">
            <v>1</v>
          </cell>
          <cell r="I343" t="str">
            <v>Not unhappy</v>
          </cell>
          <cell r="K343" t="str">
            <v>La kontenti hirus</v>
          </cell>
        </row>
        <row r="344">
          <cell r="A344" t="str">
            <v>H9.3a.b</v>
          </cell>
          <cell r="B344" t="str">
            <v>Response</v>
          </cell>
          <cell r="D344" t="str">
            <v>Category option</v>
          </cell>
          <cell r="E344">
            <v>2</v>
          </cell>
          <cell r="I344" t="str">
            <v>A little unhappy</v>
          </cell>
          <cell r="K344" t="str">
            <v>La kontenti</v>
          </cell>
        </row>
        <row r="345">
          <cell r="A345" t="str">
            <v>H9.3a.c</v>
          </cell>
          <cell r="B345" t="str">
            <v>Response</v>
          </cell>
          <cell r="D345" t="str">
            <v>Category option</v>
          </cell>
          <cell r="E345">
            <v>3</v>
          </cell>
          <cell r="I345" t="str">
            <v>Undecided (in 2 minds)</v>
          </cell>
          <cell r="K345" t="str">
            <v>La hatene (laran rua)</v>
          </cell>
        </row>
        <row r="346">
          <cell r="A346" t="str">
            <v>H9.3a.d</v>
          </cell>
          <cell r="B346" t="str">
            <v>Response</v>
          </cell>
          <cell r="D346" t="str">
            <v>Category option</v>
          </cell>
          <cell r="E346">
            <v>4</v>
          </cell>
          <cell r="I346" t="str">
            <v>Don't care</v>
          </cell>
          <cell r="K346" t="str">
            <v>La interese</v>
          </cell>
        </row>
        <row r="347">
          <cell r="A347" t="str">
            <v>H9.21.a</v>
          </cell>
          <cell r="B347" t="str">
            <v>Response</v>
          </cell>
          <cell r="D347" t="str">
            <v>Category option</v>
          </cell>
          <cell r="E347">
            <v>1</v>
          </cell>
          <cell r="I347" t="str">
            <v>Household prefers religious education</v>
          </cell>
          <cell r="K347" t="str">
            <v>Uma-kain gosta liu eskola nebe Amu ka Madre sira mak kaer</v>
          </cell>
        </row>
        <row r="348">
          <cell r="A348" t="str">
            <v>H9.21.b</v>
          </cell>
          <cell r="B348" t="str">
            <v>Response</v>
          </cell>
          <cell r="D348" t="str">
            <v>Category option</v>
          </cell>
          <cell r="E348">
            <v>2</v>
          </cell>
          <cell r="I348" t="str">
            <v>Quality of education is higher / facilities are better</v>
          </cell>
          <cell r="K348" t="str">
            <v>Kualidade eskola nebe diak liu / fasilidade eskola nebe diak liu</v>
          </cell>
        </row>
        <row r="349">
          <cell r="A349" t="str">
            <v>H9.21.c</v>
          </cell>
          <cell r="B349" t="str">
            <v>Response</v>
          </cell>
          <cell r="D349" t="str">
            <v>Category option</v>
          </cell>
          <cell r="E349">
            <v>3</v>
          </cell>
          <cell r="I349" t="str">
            <v>Road to current school is better</v>
          </cell>
          <cell r="K349" t="str">
            <v>Estrada ba eskola ne'e diak liu</v>
          </cell>
        </row>
        <row r="350">
          <cell r="A350" t="str">
            <v>H9.21.d</v>
          </cell>
          <cell r="B350" t="str">
            <v>Response</v>
          </cell>
          <cell r="D350" t="str">
            <v>Category option</v>
          </cell>
          <cell r="E350">
            <v>4</v>
          </cell>
          <cell r="I350" t="str">
            <v>Transport is more readily available to the current school</v>
          </cell>
          <cell r="K350" t="str">
            <v>Fasil liu atu hetan transporte atu ba eskola ne'e</v>
          </cell>
        </row>
        <row r="351">
          <cell r="A351" t="str">
            <v>H9.21.e</v>
          </cell>
          <cell r="B351" t="str">
            <v>Response</v>
          </cell>
          <cell r="D351" t="str">
            <v>Category option</v>
          </cell>
          <cell r="E351">
            <v>5</v>
          </cell>
          <cell r="I351" t="str">
            <v>Location is more convenient (other household members go past there)</v>
          </cell>
          <cell r="K351" t="str">
            <v>Fatin eskola ne'e mak diak liu (membru uma-kain ne'e liu mos husi fatin ne'e)</v>
          </cell>
        </row>
        <row r="352">
          <cell r="A352" t="str">
            <v>H9.21.f</v>
          </cell>
          <cell r="B352" t="str">
            <v>Response</v>
          </cell>
          <cell r="D352" t="str">
            <v>Category option</v>
          </cell>
          <cell r="E352">
            <v>6</v>
          </cell>
          <cell r="I352" t="str">
            <v>Received scholarship to this school</v>
          </cell>
          <cell r="K352" t="str">
            <v>Hetan bolsu estudu atu ba estuda iha eskola ne'e</v>
          </cell>
        </row>
        <row r="353">
          <cell r="A353" t="str">
            <v>H9.21.g</v>
          </cell>
          <cell r="B353" t="str">
            <v>Response</v>
          </cell>
          <cell r="D353" t="str">
            <v>Category option</v>
          </cell>
          <cell r="E353">
            <v>7</v>
          </cell>
          <cell r="I353" t="str">
            <v>{Name} was not permitted at closest school (expelled / did not pass)</v>
          </cell>
          <cell r="K353" t="str">
            <v>{Naran} la bele ba eskola nebe besik liu (tamba ema hasai tia / la passa)</v>
          </cell>
        </row>
        <row r="354">
          <cell r="A354" t="str">
            <v>H9.21.h</v>
          </cell>
          <cell r="B354" t="str">
            <v>Response</v>
          </cell>
          <cell r="D354" t="str">
            <v>Category option</v>
          </cell>
          <cell r="E354">
            <v>8</v>
          </cell>
          <cell r="I354" t="str">
            <v>{Name} was bullied at closest school</v>
          </cell>
          <cell r="K354" t="str">
            <v>{Naran} ema baku iha eskola nebe besik liu ne'e</v>
          </cell>
        </row>
        <row r="355">
          <cell r="A355" t="str">
            <v>H9.21.i</v>
          </cell>
          <cell r="B355" t="str">
            <v>Response</v>
          </cell>
          <cell r="D355" t="str">
            <v>Category option</v>
          </cell>
          <cell r="E355">
            <v>9</v>
          </cell>
          <cell r="I355" t="str">
            <v>{Name} prefers current school (e.g. has friends there)</v>
          </cell>
          <cell r="K355" t="str">
            <v>{Naran} gosta liu eskola ida agora ne'e (tamba iha kolega barak iha neba)</v>
          </cell>
        </row>
        <row r="356">
          <cell r="A356" t="str">
            <v>H9.21.j</v>
          </cell>
          <cell r="B356" t="str">
            <v>Response</v>
          </cell>
          <cell r="D356" t="str">
            <v>Category option</v>
          </cell>
          <cell r="E356">
            <v>10</v>
          </cell>
          <cell r="I356" t="str">
            <v>Closest school is more expensive</v>
          </cell>
          <cell r="K356" t="str">
            <v>Eskola ida besik liu ne'e karun liu</v>
          </cell>
        </row>
        <row r="357">
          <cell r="A357" t="str">
            <v>H9.21.k</v>
          </cell>
          <cell r="B357" t="str">
            <v>Response</v>
          </cell>
          <cell r="D357" t="str">
            <v>Category option</v>
          </cell>
          <cell r="E357">
            <v>11</v>
          </cell>
          <cell r="I357" t="str">
            <v>Closest school temporarily not functioning</v>
          </cell>
          <cell r="K357" t="str">
            <v>Eskola besik liu ne'e, nia fasilidade at hela</v>
          </cell>
        </row>
        <row r="358">
          <cell r="A358" t="str">
            <v>H9.21.l</v>
          </cell>
          <cell r="B358" t="str">
            <v>Response</v>
          </cell>
          <cell r="D358" t="str">
            <v>Category option</v>
          </cell>
          <cell r="E358">
            <v>12</v>
          </cell>
          <cell r="I358" t="str">
            <v>No class at {name}'s level</v>
          </cell>
          <cell r="K358" t="str">
            <v>Laiha klasse iha {naran} nia nivel</v>
          </cell>
        </row>
        <row r="359">
          <cell r="A359" t="str">
            <v>H9.22.a</v>
          </cell>
          <cell r="B359" t="str">
            <v>Response</v>
          </cell>
          <cell r="D359" t="str">
            <v>Category option</v>
          </cell>
          <cell r="E359">
            <v>1</v>
          </cell>
          <cell r="I359" t="str">
            <v>Educational standard is higher</v>
          </cell>
          <cell r="K359" t="str">
            <v>Standar edukasaun diak liu</v>
          </cell>
        </row>
        <row r="360">
          <cell r="A360" t="str">
            <v>H9.22.b</v>
          </cell>
          <cell r="B360" t="str">
            <v>Response</v>
          </cell>
          <cell r="D360" t="str">
            <v>Category option</v>
          </cell>
          <cell r="E360">
            <v>2</v>
          </cell>
          <cell r="I360" t="str">
            <v>Teachers are more qualified</v>
          </cell>
          <cell r="K360" t="str">
            <v>Mestri sira hanorin diak liu</v>
          </cell>
        </row>
        <row r="361">
          <cell r="A361" t="str">
            <v>H9.22.c</v>
          </cell>
          <cell r="B361" t="str">
            <v>Response</v>
          </cell>
          <cell r="D361" t="str">
            <v>Category option</v>
          </cell>
          <cell r="E361">
            <v>3</v>
          </cell>
          <cell r="I361" t="str">
            <v>Teachers come more often</v>
          </cell>
          <cell r="K361" t="str">
            <v>Mestri sira mai eskola hela deit</v>
          </cell>
        </row>
        <row r="362">
          <cell r="A362" t="str">
            <v>H9.22.d</v>
          </cell>
          <cell r="B362" t="str">
            <v>Response</v>
          </cell>
          <cell r="D362" t="str">
            <v>Category option</v>
          </cell>
          <cell r="E362">
            <v>4</v>
          </cell>
          <cell r="I362" t="str">
            <v>More teachers / classes are smaller</v>
          </cell>
          <cell r="K362" t="str">
            <v>Mestri barak / sala estudante ladun barak ida</v>
          </cell>
        </row>
        <row r="363">
          <cell r="A363" t="str">
            <v>H9.22.e</v>
          </cell>
          <cell r="B363" t="str">
            <v>Response</v>
          </cell>
          <cell r="D363" t="str">
            <v>Category option</v>
          </cell>
          <cell r="E363">
            <v>5</v>
          </cell>
          <cell r="I363" t="str">
            <v>More desks / books / equipment</v>
          </cell>
          <cell r="K363" t="str">
            <v>Mesa eskola / livrus / ekipamentu</v>
          </cell>
        </row>
        <row r="364">
          <cell r="A364" t="str">
            <v>H9.22.f</v>
          </cell>
          <cell r="B364" t="str">
            <v>Response</v>
          </cell>
          <cell r="D364" t="str">
            <v>Category option</v>
          </cell>
          <cell r="E364">
            <v>6</v>
          </cell>
          <cell r="I364" t="str">
            <v>More facilities (kitchen / toilets / sports field)</v>
          </cell>
          <cell r="K364" t="str">
            <v>Fasilidade barak liu (dapur / haris fatin / fasiliadade desportu)</v>
          </cell>
        </row>
      </sheetData>
      <sheetData sheetId="4">
        <row r="1">
          <cell r="A1" t="str">
            <v>Unique ID</v>
          </cell>
          <cell r="C1" t="str">
            <v>Question or Response</v>
          </cell>
          <cell r="D1" t="str">
            <v>Question Completion Method</v>
          </cell>
          <cell r="E1" t="str">
            <v>Response Display Format</v>
          </cell>
          <cell r="F1" t="str">
            <v>Data Format</v>
          </cell>
          <cell r="G1" t="str">
            <v>Lower Bound</v>
          </cell>
          <cell r="H1" t="str">
            <v>Upper Bound</v>
          </cell>
          <cell r="I1" t="str">
            <v>Display Text</v>
          </cell>
          <cell r="K1" t="str">
            <v>Tetun</v>
          </cell>
        </row>
        <row r="2">
          <cell r="A2" t="str">
            <v>HB1.01</v>
          </cell>
          <cell r="C2" t="str">
            <v>Question</v>
          </cell>
          <cell r="D2" t="str">
            <v>Read question</v>
          </cell>
          <cell r="E2" t="str">
            <v>Category - choose one</v>
          </cell>
          <cell r="F2" t="str">
            <v>Code</v>
          </cell>
          <cell r="G2" t="str">
            <v>-</v>
          </cell>
          <cell r="H2" t="str">
            <v>-</v>
          </cell>
          <cell r="I2" t="str">
            <v>Do you agree to participate in this interview?</v>
          </cell>
          <cell r="K2" t="str">
            <v>Ita bot aseita atu partisipa iha intrevista ida ne?</v>
          </cell>
        </row>
        <row r="3">
          <cell r="A3" t="str">
            <v>HB2.10</v>
          </cell>
          <cell r="C3" t="str">
            <v>Question</v>
          </cell>
          <cell r="D3" t="str">
            <v>Read question</v>
          </cell>
          <cell r="E3" t="str">
            <v>Text response</v>
          </cell>
          <cell r="F3" t="str">
            <v>Text</v>
          </cell>
          <cell r="G3" t="str">
            <v>-</v>
          </cell>
          <cell r="H3" t="str">
            <v>-</v>
          </cell>
          <cell r="I3" t="str">
            <v>Name</v>
          </cell>
          <cell r="K3" t="str">
            <v>Naran</v>
          </cell>
        </row>
        <row r="4">
          <cell r="A4" t="str">
            <v>HB2.24</v>
          </cell>
          <cell r="C4" t="str">
            <v>Question</v>
          </cell>
          <cell r="D4" t="str">
            <v>Enumerator completes</v>
          </cell>
          <cell r="E4" t="str">
            <v>Category - choose one</v>
          </cell>
          <cell r="F4" t="str">
            <v>Code</v>
          </cell>
          <cell r="G4" t="str">
            <v>-</v>
          </cell>
          <cell r="H4" t="str">
            <v>-</v>
          </cell>
          <cell r="I4" t="str">
            <v>ENUMERATOR CHECK: {Name} is {age}. Does this seem accurate?</v>
          </cell>
          <cell r="K4" t="str">
            <v>INTERVISTADOR KONFIRMA: Nia {naran} tinan {tinan}. Hatudu loos ka lae?</v>
          </cell>
        </row>
        <row r="5">
          <cell r="A5" t="str">
            <v>HB2.34</v>
          </cell>
          <cell r="C5" t="str">
            <v>Question</v>
          </cell>
          <cell r="D5" t="str">
            <v>Enumerator completes</v>
          </cell>
          <cell r="E5" t="str">
            <v>Category - choose one</v>
          </cell>
          <cell r="F5" t="str">
            <v>Code</v>
          </cell>
          <cell r="G5" t="str">
            <v>-</v>
          </cell>
          <cell r="H5" t="str">
            <v>-</v>
          </cell>
          <cell r="I5" t="str">
            <v>ENUMERATOR CHECK: {Name} is {age}. Does this seem accurate?</v>
          </cell>
          <cell r="K5" t="str">
            <v>INTERVISTADOR KONFIRMA: Nia {naran} tinan {tinan}. Hatudu loos ka lae?</v>
          </cell>
        </row>
        <row r="6">
          <cell r="A6" t="str">
            <v>HB2.51</v>
          </cell>
          <cell r="C6" t="str">
            <v>Question</v>
          </cell>
          <cell r="D6" t="str">
            <v>Read question</v>
          </cell>
          <cell r="E6" t="str">
            <v>Category - choose one</v>
          </cell>
          <cell r="F6" t="str">
            <v>Code</v>
          </cell>
          <cell r="G6" t="str">
            <v>-</v>
          </cell>
          <cell r="H6" t="str">
            <v>-</v>
          </cell>
          <cell r="I6" t="str">
            <v>Do you know how old {name} was when the Indonesians came in 1975?</v>
          </cell>
          <cell r="K6" t="str">
            <v>Ita hatene nia {naran} tinan iha momentu Indonezia tama ba 1975?</v>
          </cell>
        </row>
        <row r="7">
          <cell r="A7" t="str">
            <v>HB2.52</v>
          </cell>
          <cell r="C7" t="str">
            <v>Question</v>
          </cell>
          <cell r="D7" t="str">
            <v>Read question</v>
          </cell>
          <cell r="E7" t="str">
            <v>Numeric response</v>
          </cell>
          <cell r="F7" t="str">
            <v>XXX</v>
          </cell>
          <cell r="G7">
            <v>0</v>
          </cell>
          <cell r="H7">
            <v>60</v>
          </cell>
          <cell r="I7" t="str">
            <v>How old was {name} when the Indonesians came in 1975?</v>
          </cell>
          <cell r="K7" t="str">
            <v>Iha momentu Indonezia tama ba 1975, nia {naran} tinan hira?</v>
          </cell>
        </row>
        <row r="8">
          <cell r="A8" t="str">
            <v>HB2.63</v>
          </cell>
          <cell r="C8" t="str">
            <v>Question</v>
          </cell>
          <cell r="D8" t="str">
            <v>Read question</v>
          </cell>
          <cell r="E8" t="str">
            <v>Category - choose one</v>
          </cell>
          <cell r="F8" t="str">
            <v>Code</v>
          </cell>
          <cell r="G8" t="str">
            <v>-</v>
          </cell>
          <cell r="H8" t="str">
            <v>-</v>
          </cell>
          <cell r="I8" t="str">
            <v>Do you know how old {name} was at the 1999 referendum?</v>
          </cell>
          <cell r="K8" t="str">
            <v>Ita hatene nia {naran} tinan iha momentu referendum ba 1999?</v>
          </cell>
        </row>
        <row r="9">
          <cell r="A9" t="str">
            <v>HB2.64</v>
          </cell>
          <cell r="C9" t="str">
            <v>Question</v>
          </cell>
          <cell r="D9" t="str">
            <v>Read question</v>
          </cell>
          <cell r="E9" t="str">
            <v>Numeric response</v>
          </cell>
          <cell r="F9" t="str">
            <v>XXX</v>
          </cell>
          <cell r="G9">
            <v>0</v>
          </cell>
          <cell r="H9">
            <v>60</v>
          </cell>
          <cell r="I9" t="str">
            <v>How old was {name} at the 1999 referendum?</v>
          </cell>
          <cell r="K9" t="str">
            <v>Iha momentu referendum ba 1999, nia {naran} tinan hira?</v>
          </cell>
        </row>
        <row r="10">
          <cell r="A10" t="str">
            <v>HB2.65</v>
          </cell>
          <cell r="C10" t="str">
            <v>Question</v>
          </cell>
          <cell r="D10" t="str">
            <v>Read question</v>
          </cell>
          <cell r="E10" t="str">
            <v>Category - choose one</v>
          </cell>
          <cell r="F10" t="str">
            <v>Code</v>
          </cell>
          <cell r="G10" t="str">
            <v>-</v>
          </cell>
          <cell r="H10" t="str">
            <v>-</v>
          </cell>
          <cell r="I10" t="str">
            <v>Was {name} born before or after the Santa Cruz massacre in 1991?</v>
          </cell>
          <cell r="K10" t="str">
            <v>{Naran} moris antes ka depois masakre Santa Cruize (1991)?</v>
          </cell>
        </row>
        <row r="11">
          <cell r="A11" t="str">
            <v>MJ3.01</v>
          </cell>
          <cell r="C11" t="str">
            <v>Question</v>
          </cell>
          <cell r="D11" t="str">
            <v>Read question</v>
          </cell>
          <cell r="E11" t="str">
            <v>Category - choose one</v>
          </cell>
          <cell r="F11" t="str">
            <v>Code</v>
          </cell>
          <cell r="G11" t="str">
            <v>-</v>
          </cell>
          <cell r="H11" t="str">
            <v>-</v>
          </cell>
          <cell r="I11" t="str">
            <v>Have you ever been enrolled in school?</v>
          </cell>
          <cell r="K11" t="str">
            <v>Ita bot pernah ba eskola?</v>
          </cell>
        </row>
        <row r="12">
          <cell r="A12" t="str">
            <v>MJ3.02</v>
          </cell>
          <cell r="C12" t="str">
            <v>Question</v>
          </cell>
          <cell r="D12" t="str">
            <v>Read question</v>
          </cell>
          <cell r="E12" t="str">
            <v>Category - choose one</v>
          </cell>
          <cell r="F12" t="str">
            <v>Code</v>
          </cell>
          <cell r="G12" t="str">
            <v>-</v>
          </cell>
          <cell r="H12" t="str">
            <v>-</v>
          </cell>
          <cell r="I12" t="str">
            <v>What is the highest level of education you have completed?</v>
          </cell>
          <cell r="K12" t="str">
            <v>Nivel edukasaun ikus nebe ita bot hasai mak saida?</v>
          </cell>
        </row>
        <row r="13">
          <cell r="A13" t="str">
            <v>HC1.03</v>
          </cell>
          <cell r="C13" t="str">
            <v>Question</v>
          </cell>
          <cell r="D13" t="str">
            <v>Read question</v>
          </cell>
          <cell r="E13" t="str">
            <v>Numeric response</v>
          </cell>
          <cell r="F13" t="str">
            <v>X</v>
          </cell>
          <cell r="G13">
            <v>1</v>
          </cell>
          <cell r="H13">
            <v>6</v>
          </cell>
          <cell r="I13" t="str">
            <v>What is the highest class you have completed at primary school?</v>
          </cell>
          <cell r="K13" t="str">
            <v>Klasse eskola primária ikus nebe ita bot hasai mak saida?</v>
          </cell>
        </row>
        <row r="14">
          <cell r="A14" t="str">
            <v>HC1.04</v>
          </cell>
          <cell r="C14" t="str">
            <v>Question</v>
          </cell>
          <cell r="D14" t="str">
            <v>Read question</v>
          </cell>
          <cell r="E14" t="str">
            <v>Numeric response</v>
          </cell>
          <cell r="F14" t="str">
            <v>X</v>
          </cell>
          <cell r="G14">
            <v>1</v>
          </cell>
          <cell r="H14">
            <v>3</v>
          </cell>
          <cell r="I14" t="str">
            <v>What is the highest class you have completed at junior high school?</v>
          </cell>
          <cell r="K14" t="str">
            <v>Klasse eskola pre-sekundária ikus nebe ita bot hasai mak saida?</v>
          </cell>
        </row>
        <row r="15">
          <cell r="A15" t="str">
            <v>HC1.05</v>
          </cell>
          <cell r="C15" t="str">
            <v>Question</v>
          </cell>
          <cell r="D15" t="str">
            <v>Read question</v>
          </cell>
          <cell r="E15" t="str">
            <v>Numeric response</v>
          </cell>
          <cell r="F15" t="str">
            <v>X</v>
          </cell>
          <cell r="G15">
            <v>1</v>
          </cell>
          <cell r="H15">
            <v>3</v>
          </cell>
          <cell r="I15" t="str">
            <v>What is the highest class you have completed at senior high school?</v>
          </cell>
          <cell r="K15" t="str">
            <v>Klasse eskola sekundário ikus nebe ita bot hasai mak saida?</v>
          </cell>
        </row>
        <row r="16">
          <cell r="A16" t="str">
            <v>MJ3.03</v>
          </cell>
          <cell r="C16" t="str">
            <v>Question</v>
          </cell>
          <cell r="D16" t="str">
            <v>Read question</v>
          </cell>
          <cell r="E16" t="str">
            <v>Category - choose all</v>
          </cell>
          <cell r="F16" t="str">
            <v>Code</v>
          </cell>
          <cell r="G16" t="str">
            <v>-</v>
          </cell>
          <cell r="H16" t="str">
            <v>-</v>
          </cell>
          <cell r="I16" t="str">
            <v>Have you completed any courses at an academy or institute?</v>
          </cell>
          <cell r="K16" t="str">
            <v>Ita bot kompleta ona kursu iha akademia ou institutu balun?</v>
          </cell>
        </row>
        <row r="17">
          <cell r="A17" t="str">
            <v>MJ3.03x</v>
          </cell>
          <cell r="C17" t="str">
            <v>Question</v>
          </cell>
          <cell r="D17" t="str">
            <v>Read question</v>
          </cell>
          <cell r="E17" t="str">
            <v>Text response</v>
          </cell>
          <cell r="F17" t="str">
            <v>Text</v>
          </cell>
          <cell r="G17" t="str">
            <v>-</v>
          </cell>
          <cell r="H17" t="str">
            <v>-</v>
          </cell>
          <cell r="I17" t="str">
            <v>[Specify other course]</v>
          </cell>
          <cell r="K17" t="str">
            <v>[Spesifika kursu seluk]</v>
          </cell>
        </row>
        <row r="18">
          <cell r="A18" t="str">
            <v>MC9.01</v>
          </cell>
          <cell r="C18" t="str">
            <v>Question</v>
          </cell>
          <cell r="D18" t="str">
            <v>Read question</v>
          </cell>
          <cell r="E18" t="str">
            <v>Category - choose one</v>
          </cell>
          <cell r="F18" t="str">
            <v>Code</v>
          </cell>
          <cell r="G18" t="str">
            <v>-</v>
          </cell>
          <cell r="H18" t="str">
            <v>-</v>
          </cell>
          <cell r="I18" t="str">
            <v>Does any member of this household have a bank account?</v>
          </cell>
          <cell r="K18" t="str">
            <v>Iha ema balun iha ita nian uma-kain laran nebe mak iha kontaria banku?</v>
          </cell>
        </row>
        <row r="19">
          <cell r="A19" t="str">
            <v>HC2.16x</v>
          </cell>
          <cell r="C19" t="str">
            <v>Question</v>
          </cell>
          <cell r="D19" t="str">
            <v>Read question</v>
          </cell>
          <cell r="E19" t="str">
            <v>Category - choose one</v>
          </cell>
          <cell r="F19" t="str">
            <v>Code</v>
          </cell>
          <cell r="G19" t="str">
            <v>-</v>
          </cell>
          <cell r="H19" t="str">
            <v>-</v>
          </cell>
          <cell r="I19" t="str">
            <v>[Specify time period]</v>
          </cell>
          <cell r="K19" t="str">
            <v>[Spesifika tempu]</v>
          </cell>
        </row>
        <row r="20">
          <cell r="A20" t="str">
            <v>MC4.02</v>
          </cell>
          <cell r="C20" t="str">
            <v>Question</v>
          </cell>
          <cell r="D20" t="str">
            <v>Enumerator completes</v>
          </cell>
          <cell r="E20" t="str">
            <v>Numeric response</v>
          </cell>
          <cell r="F20" t="str">
            <v>XXXX</v>
          </cell>
          <cell r="G20" t="str">
            <v>-</v>
          </cell>
          <cell r="H20" t="str">
            <v>-</v>
          </cell>
          <cell r="I20" t="str">
            <v>Enter length 1 of land area in metres</v>
          </cell>
          <cell r="K20" t="str">
            <v>Hakerek rai nia naruk 1 iha metru</v>
          </cell>
        </row>
        <row r="21">
          <cell r="A21" t="str">
            <v>MC4.03</v>
          </cell>
          <cell r="C21" t="str">
            <v>Question</v>
          </cell>
          <cell r="D21" t="str">
            <v>Enumerator completes</v>
          </cell>
          <cell r="E21" t="str">
            <v>Numeric response</v>
          </cell>
          <cell r="F21" t="str">
            <v>XXXX</v>
          </cell>
          <cell r="G21" t="str">
            <v>-</v>
          </cell>
          <cell r="H21" t="str">
            <v>-</v>
          </cell>
          <cell r="I21" t="str">
            <v>Enter length 2 of land area in metres</v>
          </cell>
          <cell r="K21" t="str">
            <v>Hakerek rai nia naruk 1 iha metru</v>
          </cell>
        </row>
        <row r="22">
          <cell r="A22" t="str">
            <v>MC4.04</v>
          </cell>
          <cell r="C22" t="str">
            <v>Question</v>
          </cell>
          <cell r="D22" t="str">
            <v>Enumerator completes</v>
          </cell>
          <cell r="E22" t="str">
            <v>Numeric response</v>
          </cell>
          <cell r="F22" t="str">
            <v>XXXXX</v>
          </cell>
          <cell r="G22" t="str">
            <v>-</v>
          </cell>
          <cell r="H22" t="str">
            <v>-</v>
          </cell>
          <cell r="I22" t="str">
            <v>Enter area of land in square metres</v>
          </cell>
          <cell r="K22" t="str">
            <v>Hakerek rai nia luan iha metru kuadradu</v>
          </cell>
        </row>
        <row r="23">
          <cell r="A23" t="str">
            <v>MC4.05</v>
          </cell>
          <cell r="C23" t="str">
            <v>Question</v>
          </cell>
          <cell r="D23" t="str">
            <v>Enumerator completes</v>
          </cell>
          <cell r="E23" t="str">
            <v>Numeric response</v>
          </cell>
          <cell r="F23" t="str">
            <v>XXXX</v>
          </cell>
          <cell r="G23" t="str">
            <v>-</v>
          </cell>
          <cell r="H23" t="str">
            <v>-</v>
          </cell>
          <cell r="I23" t="str">
            <v>Enter area of land in hectares</v>
          </cell>
          <cell r="K23" t="str">
            <v>Hakerek rai nia luan iha hektar</v>
          </cell>
        </row>
        <row r="24">
          <cell r="A24" t="str">
            <v>MC5.21</v>
          </cell>
          <cell r="C24" t="str">
            <v>Question</v>
          </cell>
          <cell r="D24" t="str">
            <v>Read question</v>
          </cell>
          <cell r="E24" t="str">
            <v>Category - choose one</v>
          </cell>
          <cell r="F24" t="str">
            <v>Code</v>
          </cell>
          <cell r="G24" t="str">
            <v>-</v>
          </cell>
          <cell r="H24" t="str">
            <v>-</v>
          </cell>
          <cell r="I24" t="str">
            <v>Who can use this water source?</v>
          </cell>
          <cell r="K24" t="str">
            <v>Se'e deit mak bele uza be'e matan ne'e?</v>
          </cell>
        </row>
        <row r="25">
          <cell r="A25" t="str">
            <v>MC5.21x</v>
          </cell>
          <cell r="C25" t="str">
            <v>Question</v>
          </cell>
          <cell r="D25" t="str">
            <v>Enumerator completes</v>
          </cell>
          <cell r="E25" t="str">
            <v>Text response</v>
          </cell>
          <cell r="F25" t="str">
            <v>Text</v>
          </cell>
          <cell r="G25" t="str">
            <v>-</v>
          </cell>
          <cell r="H25" t="str">
            <v>-</v>
          </cell>
          <cell r="I25" t="str">
            <v>[Specify who can use the water source]</v>
          </cell>
          <cell r="K25" t="str">
            <v>[Spesifika se mak bele uza be'e matan ne'e]</v>
          </cell>
        </row>
        <row r="26">
          <cell r="A26" t="str">
            <v>MC10.10</v>
          </cell>
          <cell r="C26" t="str">
            <v>Question</v>
          </cell>
          <cell r="D26" t="str">
            <v>Read question</v>
          </cell>
          <cell r="E26" t="str">
            <v>Category - choose one</v>
          </cell>
          <cell r="F26" t="str">
            <v>Code</v>
          </cell>
          <cell r="I26" t="str">
            <v>When was the last time you went to the sub-district capital?</v>
          </cell>
          <cell r="K26" t="str">
            <v>Horbain hira mak tempu ikus liu ita ba kapital sub-distritu nian?</v>
          </cell>
        </row>
        <row r="27">
          <cell r="A27" t="str">
            <v>MC10.22</v>
          </cell>
          <cell r="C27" t="str">
            <v>Question</v>
          </cell>
          <cell r="D27" t="str">
            <v>Read question</v>
          </cell>
          <cell r="E27" t="str">
            <v>Category - choose one</v>
          </cell>
          <cell r="F27" t="str">
            <v>Code</v>
          </cell>
          <cell r="I27" t="str">
            <v>When was the last time you went to the district capital?</v>
          </cell>
          <cell r="K27" t="str">
            <v>Horbain hira mak tempu ikus liu ita ba kapital distritu nian?</v>
          </cell>
        </row>
        <row r="28">
          <cell r="A28" t="str">
            <v>MC10.32</v>
          </cell>
          <cell r="C28" t="str">
            <v>Question</v>
          </cell>
          <cell r="D28" t="str">
            <v>Read question</v>
          </cell>
          <cell r="E28" t="str">
            <v>Category - choose one</v>
          </cell>
          <cell r="F28" t="str">
            <v>Code</v>
          </cell>
          <cell r="I28" t="str">
            <v>When was the last time you went to Dili?</v>
          </cell>
          <cell r="K28" t="str">
            <v>Horbain hira mak tempu ikus liu ita ba Dili?</v>
          </cell>
        </row>
        <row r="29">
          <cell r="A29" t="str">
            <v>MC10.42</v>
          </cell>
          <cell r="C29" t="str">
            <v>Question</v>
          </cell>
          <cell r="D29" t="str">
            <v>Read question</v>
          </cell>
          <cell r="E29" t="str">
            <v>Category - choose one</v>
          </cell>
          <cell r="F29" t="str">
            <v>Code</v>
          </cell>
          <cell r="I29" t="str">
            <v>When was the last time you went in to Dili?</v>
          </cell>
          <cell r="K29" t="str">
            <v>Horbain hira mak tempu ikus liu ita ba Dili sentral?</v>
          </cell>
        </row>
        <row r="30">
          <cell r="A30" t="str">
            <v>MC10.11</v>
          </cell>
          <cell r="C30" t="str">
            <v>Question</v>
          </cell>
          <cell r="D30" t="str">
            <v>Enumerator completes</v>
          </cell>
          <cell r="E30" t="str">
            <v>Numeric response</v>
          </cell>
          <cell r="F30" t="str">
            <v>Date: year + month + day</v>
          </cell>
          <cell r="I30" t="str">
            <v>[Select date]</v>
          </cell>
          <cell r="K30" t="str">
            <v>[Hili data]</v>
          </cell>
        </row>
        <row r="31">
          <cell r="A31" t="str">
            <v>MC10.23</v>
          </cell>
          <cell r="C31" t="str">
            <v>Question</v>
          </cell>
          <cell r="D31" t="str">
            <v>Enumerator completes</v>
          </cell>
          <cell r="E31" t="str">
            <v>Numeric response</v>
          </cell>
          <cell r="F31" t="str">
            <v>Date: year + month + day</v>
          </cell>
          <cell r="I31" t="str">
            <v>[Select date]</v>
          </cell>
          <cell r="K31" t="str">
            <v>[Hili data]</v>
          </cell>
        </row>
        <row r="32">
          <cell r="A32" t="str">
            <v>MC10.33</v>
          </cell>
          <cell r="C32" t="str">
            <v>Question</v>
          </cell>
          <cell r="D32" t="str">
            <v>Enumerator completes</v>
          </cell>
          <cell r="E32" t="str">
            <v>Numeric response</v>
          </cell>
          <cell r="F32" t="str">
            <v>Date: year + month + day</v>
          </cell>
          <cell r="I32" t="str">
            <v>[Select date]</v>
          </cell>
          <cell r="K32" t="str">
            <v>[Hili data]</v>
          </cell>
        </row>
        <row r="33">
          <cell r="A33" t="str">
            <v>MC10.43</v>
          </cell>
          <cell r="C33" t="str">
            <v>Question</v>
          </cell>
          <cell r="D33" t="str">
            <v>Enumerator completes</v>
          </cell>
          <cell r="E33" t="str">
            <v>Numeric response</v>
          </cell>
          <cell r="F33" t="str">
            <v>Date: year + month + day</v>
          </cell>
          <cell r="I33" t="str">
            <v>[Select date]</v>
          </cell>
          <cell r="K33" t="str">
            <v>[Hili data]</v>
          </cell>
        </row>
        <row r="34">
          <cell r="A34" t="str">
            <v>MC10.12</v>
          </cell>
          <cell r="C34" t="str">
            <v>Question</v>
          </cell>
          <cell r="D34" t="str">
            <v>Enumerator completes</v>
          </cell>
          <cell r="E34" t="str">
            <v>Numeric response</v>
          </cell>
          <cell r="F34" t="str">
            <v>Date: year + month</v>
          </cell>
          <cell r="I34" t="str">
            <v>[Select date]</v>
          </cell>
          <cell r="K34" t="str">
            <v>[Hili data]</v>
          </cell>
        </row>
        <row r="35">
          <cell r="A35" t="str">
            <v>MC10.24</v>
          </cell>
          <cell r="C35" t="str">
            <v>Question</v>
          </cell>
          <cell r="D35" t="str">
            <v>Enumerator completes</v>
          </cell>
          <cell r="E35" t="str">
            <v>Numeric response</v>
          </cell>
          <cell r="F35" t="str">
            <v>Date: year + month</v>
          </cell>
          <cell r="I35" t="str">
            <v>[Select date]</v>
          </cell>
          <cell r="K35" t="str">
            <v>[Hili data]</v>
          </cell>
        </row>
        <row r="36">
          <cell r="A36" t="str">
            <v>MC10.34</v>
          </cell>
          <cell r="C36" t="str">
            <v>Question</v>
          </cell>
          <cell r="D36" t="str">
            <v>Enumerator completes</v>
          </cell>
          <cell r="E36" t="str">
            <v>Numeric response</v>
          </cell>
          <cell r="F36" t="str">
            <v>Date: year + month</v>
          </cell>
          <cell r="I36" t="str">
            <v>[Select date]</v>
          </cell>
        </row>
        <row r="37">
          <cell r="A37" t="str">
            <v>MC10.44</v>
          </cell>
          <cell r="C37" t="str">
            <v>Question</v>
          </cell>
          <cell r="D37" t="str">
            <v>Enumerator completes</v>
          </cell>
          <cell r="E37" t="str">
            <v>Numeric response</v>
          </cell>
          <cell r="F37" t="str">
            <v>Date: year + month</v>
          </cell>
          <cell r="I37" t="str">
            <v>[Select date]</v>
          </cell>
        </row>
        <row r="38">
          <cell r="A38" t="str">
            <v>MC10.13</v>
          </cell>
          <cell r="C38" t="str">
            <v>Question</v>
          </cell>
          <cell r="D38" t="str">
            <v>Read question</v>
          </cell>
          <cell r="E38" t="str">
            <v>Numeric response</v>
          </cell>
          <cell r="F38" t="str">
            <v>XX</v>
          </cell>
          <cell r="I38" t="str">
            <v>How many days ago?</v>
          </cell>
          <cell r="K38" t="str">
            <v>Loron liu ba hira?</v>
          </cell>
        </row>
        <row r="39">
          <cell r="A39" t="str">
            <v>MC10.25</v>
          </cell>
          <cell r="C39" t="str">
            <v>Question</v>
          </cell>
          <cell r="D39" t="str">
            <v>Read question</v>
          </cell>
          <cell r="E39" t="str">
            <v>Numeric response</v>
          </cell>
          <cell r="F39" t="str">
            <v>XX</v>
          </cell>
          <cell r="I39" t="str">
            <v>How many days ago?</v>
          </cell>
          <cell r="K39" t="str">
            <v>Loron liu ba hira?</v>
          </cell>
        </row>
        <row r="40">
          <cell r="A40" t="str">
            <v>MC10.35</v>
          </cell>
          <cell r="C40" t="str">
            <v>Question</v>
          </cell>
          <cell r="D40" t="str">
            <v>Read question</v>
          </cell>
          <cell r="E40" t="str">
            <v>Numeric response</v>
          </cell>
          <cell r="F40" t="str">
            <v>XX</v>
          </cell>
          <cell r="I40" t="str">
            <v>How many days ago?</v>
          </cell>
          <cell r="K40" t="str">
            <v>Loron liu ba hira?</v>
          </cell>
        </row>
        <row r="41">
          <cell r="A41" t="str">
            <v>MC10.45</v>
          </cell>
          <cell r="C41" t="str">
            <v>Question</v>
          </cell>
          <cell r="D41" t="str">
            <v>Read question</v>
          </cell>
          <cell r="E41" t="str">
            <v>Numeric response</v>
          </cell>
          <cell r="F41" t="str">
            <v>XX</v>
          </cell>
          <cell r="I41" t="str">
            <v>How many days ago?</v>
          </cell>
          <cell r="K41" t="str">
            <v>Loron liu ba hira?</v>
          </cell>
        </row>
        <row r="42">
          <cell r="A42" t="str">
            <v>MC10.14</v>
          </cell>
          <cell r="C42" t="str">
            <v>Question</v>
          </cell>
          <cell r="D42" t="str">
            <v>Read question</v>
          </cell>
          <cell r="E42" t="str">
            <v>Numeric response</v>
          </cell>
          <cell r="F42" t="str">
            <v>XX</v>
          </cell>
          <cell r="I42" t="str">
            <v>How many weeks ago?</v>
          </cell>
          <cell r="K42" t="str">
            <v>Semana liu ba hira?</v>
          </cell>
        </row>
        <row r="43">
          <cell r="A43" t="str">
            <v>MC10.26</v>
          </cell>
          <cell r="C43" t="str">
            <v>Question</v>
          </cell>
          <cell r="D43" t="str">
            <v>Read question</v>
          </cell>
          <cell r="E43" t="str">
            <v>Numeric response</v>
          </cell>
          <cell r="F43" t="str">
            <v>XX</v>
          </cell>
          <cell r="I43" t="str">
            <v>How many weeks ago?</v>
          </cell>
          <cell r="K43" t="str">
            <v>Semana liu ba hira?</v>
          </cell>
        </row>
        <row r="44">
          <cell r="A44" t="str">
            <v>MC10.36</v>
          </cell>
          <cell r="C44" t="str">
            <v>Question</v>
          </cell>
          <cell r="D44" t="str">
            <v>Read question</v>
          </cell>
          <cell r="E44" t="str">
            <v>Numeric response</v>
          </cell>
          <cell r="F44" t="str">
            <v>XX</v>
          </cell>
          <cell r="I44" t="str">
            <v>How many weeks ago?</v>
          </cell>
          <cell r="K44" t="str">
            <v>Semana liu ba hira?</v>
          </cell>
        </row>
        <row r="45">
          <cell r="A45" t="str">
            <v>MC10.46</v>
          </cell>
          <cell r="C45" t="str">
            <v>Question</v>
          </cell>
          <cell r="D45" t="str">
            <v>Read question</v>
          </cell>
          <cell r="E45" t="str">
            <v>Numeric response</v>
          </cell>
          <cell r="F45" t="str">
            <v>XX</v>
          </cell>
          <cell r="I45" t="str">
            <v>How many weeks ago?</v>
          </cell>
          <cell r="K45" t="str">
            <v>Semana liu ba hira?</v>
          </cell>
        </row>
        <row r="46">
          <cell r="A46" t="str">
            <v>MC10.15</v>
          </cell>
          <cell r="C46" t="str">
            <v>Question</v>
          </cell>
          <cell r="D46" t="str">
            <v>Read question</v>
          </cell>
          <cell r="E46" t="str">
            <v>Numeric response</v>
          </cell>
          <cell r="F46" t="str">
            <v>XX</v>
          </cell>
          <cell r="I46" t="str">
            <v>How many months ago?</v>
          </cell>
          <cell r="K46" t="str">
            <v>Fulan liu ba hira?</v>
          </cell>
        </row>
        <row r="47">
          <cell r="A47" t="str">
            <v>MC10.26</v>
          </cell>
          <cell r="C47" t="str">
            <v>Question</v>
          </cell>
          <cell r="D47" t="str">
            <v>Read question</v>
          </cell>
          <cell r="E47" t="str">
            <v>Numeric response</v>
          </cell>
          <cell r="F47" t="str">
            <v>XX</v>
          </cell>
          <cell r="I47" t="str">
            <v>How many months ago?</v>
          </cell>
          <cell r="K47" t="str">
            <v>Fulan liu ba hira?</v>
          </cell>
        </row>
        <row r="48">
          <cell r="A48" t="str">
            <v>MC10.36</v>
          </cell>
          <cell r="C48" t="str">
            <v>Question</v>
          </cell>
          <cell r="D48" t="str">
            <v>Read question</v>
          </cell>
          <cell r="E48" t="str">
            <v>Numeric response</v>
          </cell>
          <cell r="F48" t="str">
            <v>XX</v>
          </cell>
          <cell r="I48" t="str">
            <v>How many months ago?</v>
          </cell>
          <cell r="K48" t="str">
            <v>Fulan liu ba hira?</v>
          </cell>
        </row>
        <row r="49">
          <cell r="A49" t="str">
            <v>MC10.46</v>
          </cell>
          <cell r="C49" t="str">
            <v>Question</v>
          </cell>
          <cell r="D49" t="str">
            <v>Read question</v>
          </cell>
          <cell r="E49" t="str">
            <v>Numeric response</v>
          </cell>
          <cell r="F49" t="str">
            <v>XX</v>
          </cell>
          <cell r="I49" t="str">
            <v>How many months ago?</v>
          </cell>
          <cell r="K49" t="str">
            <v>Fulan liu ba hira?</v>
          </cell>
        </row>
        <row r="50">
          <cell r="A50" t="str">
            <v>MC10.16</v>
          </cell>
          <cell r="C50" t="str">
            <v>Question</v>
          </cell>
          <cell r="D50" t="str">
            <v>Read question</v>
          </cell>
          <cell r="E50" t="str">
            <v>Numeric response</v>
          </cell>
          <cell r="F50" t="str">
            <v>XX</v>
          </cell>
          <cell r="I50" t="str">
            <v>How many years ago?</v>
          </cell>
          <cell r="K50" t="str">
            <v>Tinan liu ba hira?</v>
          </cell>
        </row>
        <row r="51">
          <cell r="A51" t="str">
            <v>MC10.26</v>
          </cell>
          <cell r="C51" t="str">
            <v>Question</v>
          </cell>
          <cell r="D51" t="str">
            <v>Read question</v>
          </cell>
          <cell r="E51" t="str">
            <v>Numeric response</v>
          </cell>
          <cell r="F51" t="str">
            <v>XX</v>
          </cell>
          <cell r="I51" t="str">
            <v>How many years ago?</v>
          </cell>
          <cell r="K51" t="str">
            <v>Tinan liu ba hira?</v>
          </cell>
        </row>
        <row r="52">
          <cell r="A52" t="str">
            <v>MC10.36</v>
          </cell>
          <cell r="C52" t="str">
            <v>Question</v>
          </cell>
          <cell r="D52" t="str">
            <v>Read question</v>
          </cell>
          <cell r="E52" t="str">
            <v>Numeric response</v>
          </cell>
          <cell r="F52" t="str">
            <v>XX</v>
          </cell>
          <cell r="I52" t="str">
            <v>How many years ago?</v>
          </cell>
          <cell r="K52" t="str">
            <v>Tinan liu ba hira?</v>
          </cell>
        </row>
        <row r="53">
          <cell r="A53" t="str">
            <v>MC10.46</v>
          </cell>
          <cell r="C53" t="str">
            <v>Question</v>
          </cell>
          <cell r="D53" t="str">
            <v>Read question</v>
          </cell>
          <cell r="E53" t="str">
            <v>Numeric response</v>
          </cell>
          <cell r="F53" t="str">
            <v>XX</v>
          </cell>
          <cell r="I53" t="str">
            <v>How many years ago?</v>
          </cell>
          <cell r="K53" t="str">
            <v>Tinan liu ba hira?</v>
          </cell>
        </row>
        <row r="54">
          <cell r="A54" t="str">
            <v>MC10.17</v>
          </cell>
          <cell r="C54" t="str">
            <v>Question</v>
          </cell>
          <cell r="D54" t="str">
            <v>Read question</v>
          </cell>
          <cell r="E54" t="str">
            <v>Numeric response</v>
          </cell>
          <cell r="F54" t="str">
            <v>Time: minutes + hours</v>
          </cell>
          <cell r="I54" t="str">
            <v>This last time you went to the sub-district capital, how long did the journey take, from the time you left your house to the time you arrived there?</v>
          </cell>
          <cell r="K54" t="str">
            <v>Presiza tempu hira ba kapital sub-distritu nian ida ne'e, husik ita nia uma to'o kapital ne'e?</v>
          </cell>
        </row>
        <row r="55">
          <cell r="A55" t="str">
            <v>MC10.27</v>
          </cell>
          <cell r="C55" t="str">
            <v>Question</v>
          </cell>
          <cell r="D55" t="str">
            <v>Read question</v>
          </cell>
          <cell r="E55" t="str">
            <v>Numeric response</v>
          </cell>
          <cell r="F55" t="str">
            <v>Time: minutes + hours</v>
          </cell>
          <cell r="I55" t="str">
            <v>This last time you went to the district capital, how long did the journey take, from the time you left your house to the time you arrived there?</v>
          </cell>
          <cell r="K55" t="str">
            <v>Presiza tempu hira ba kapital distritu nian ida ne'e, husik ita nia uma to'o kapital ne'e?</v>
          </cell>
        </row>
        <row r="56">
          <cell r="A56" t="str">
            <v>MC10.37</v>
          </cell>
          <cell r="C56" t="str">
            <v>Question</v>
          </cell>
          <cell r="D56" t="str">
            <v>Read question</v>
          </cell>
          <cell r="E56" t="str">
            <v>Numeric response</v>
          </cell>
          <cell r="F56" t="str">
            <v>Time: minutes + hours</v>
          </cell>
          <cell r="I56" t="str">
            <v>This last time you went to Dili, how long did the journey take, from the time you left your house to the time you arrived there?</v>
          </cell>
          <cell r="K56" t="str">
            <v>Presiza tempu hira ba Dili, husik ita nia uma to'o Dili?</v>
          </cell>
        </row>
        <row r="57">
          <cell r="A57" t="str">
            <v>MC10.47</v>
          </cell>
          <cell r="C57" t="str">
            <v>Question</v>
          </cell>
          <cell r="D57" t="str">
            <v>Read question</v>
          </cell>
          <cell r="E57" t="str">
            <v>Numeric response</v>
          </cell>
          <cell r="F57" t="str">
            <v>Time: minutes + hours</v>
          </cell>
          <cell r="I57" t="str">
            <v>This last time you went to Dili central, how long did the journey take, from the time you left your house to the time you arrived there?</v>
          </cell>
          <cell r="K57" t="str">
            <v>Presiza tempu hira ba Dili sentral, husik ita nia uma to'o Dili sentral?</v>
          </cell>
        </row>
        <row r="58">
          <cell r="A58" t="str">
            <v>MC10.18</v>
          </cell>
          <cell r="C58" t="str">
            <v>Question</v>
          </cell>
          <cell r="D58" t="str">
            <v>Read question</v>
          </cell>
          <cell r="E58" t="str">
            <v>Category - choose one</v>
          </cell>
          <cell r="F58" t="str">
            <v>Code</v>
          </cell>
          <cell r="I58" t="str">
            <v>This last time you went to the sub-district capital, how did you travel there?</v>
          </cell>
          <cell r="K58" t="str">
            <v>Uza meius saida atu ba kapital sub-distritu nian?</v>
          </cell>
        </row>
        <row r="59">
          <cell r="A59" t="str">
            <v>MC10.28</v>
          </cell>
          <cell r="C59" t="str">
            <v>Question</v>
          </cell>
          <cell r="D59" t="str">
            <v>Read question</v>
          </cell>
          <cell r="E59" t="str">
            <v>Category - choose one</v>
          </cell>
          <cell r="F59" t="str">
            <v>Code</v>
          </cell>
          <cell r="I59" t="str">
            <v>This last time you went to the district capital, how did you travel there?</v>
          </cell>
          <cell r="K59" t="str">
            <v>Uza meius saida atu ba kapital distritu nian?</v>
          </cell>
        </row>
        <row r="60">
          <cell r="A60" t="str">
            <v>MC10.38</v>
          </cell>
          <cell r="C60" t="str">
            <v>Question</v>
          </cell>
          <cell r="D60" t="str">
            <v>Read question</v>
          </cell>
          <cell r="E60" t="str">
            <v>Category - choose one</v>
          </cell>
          <cell r="F60" t="str">
            <v>Code</v>
          </cell>
          <cell r="I60" t="str">
            <v>This last time you went to Dili, how did you travel there?</v>
          </cell>
          <cell r="K60" t="str">
            <v>Uza meius saida atu ba Dili?</v>
          </cell>
        </row>
        <row r="61">
          <cell r="A61" t="str">
            <v>MC10.48</v>
          </cell>
          <cell r="C61" t="str">
            <v>Question</v>
          </cell>
          <cell r="D61" t="str">
            <v>Read question</v>
          </cell>
          <cell r="E61" t="str">
            <v>Category - choose one</v>
          </cell>
          <cell r="F61" t="str">
            <v>Code</v>
          </cell>
          <cell r="I61" t="str">
            <v>This last time you went to Dili central, how did you travel there?</v>
          </cell>
          <cell r="K61" t="str">
            <v>Uza meius saida atu ba Dili sentral nian?</v>
          </cell>
        </row>
        <row r="62">
          <cell r="A62" t="str">
            <v>MC10.18x</v>
          </cell>
          <cell r="C62" t="str">
            <v>Question</v>
          </cell>
          <cell r="D62" t="str">
            <v>Enumerator completes</v>
          </cell>
          <cell r="E62" t="str">
            <v>Text response</v>
          </cell>
          <cell r="F62" t="str">
            <v>Text</v>
          </cell>
          <cell r="G62" t="str">
            <v>-</v>
          </cell>
          <cell r="H62" t="str">
            <v>-</v>
          </cell>
          <cell r="I62" t="str">
            <v>[Specify other mode of transport]</v>
          </cell>
          <cell r="K62" t="str">
            <v>[Spesifika transporte seluk]</v>
          </cell>
        </row>
        <row r="63">
          <cell r="A63" t="str">
            <v>MC10.28x</v>
          </cell>
          <cell r="C63" t="str">
            <v>Question</v>
          </cell>
          <cell r="D63" t="str">
            <v>Enumerator completes</v>
          </cell>
          <cell r="E63" t="str">
            <v>Text response</v>
          </cell>
          <cell r="F63" t="str">
            <v>Text</v>
          </cell>
          <cell r="G63" t="str">
            <v>-</v>
          </cell>
          <cell r="H63" t="str">
            <v>-</v>
          </cell>
          <cell r="I63" t="str">
            <v>[Specify other mode of transport]</v>
          </cell>
          <cell r="K63" t="str">
            <v>[Spesifika transporte seluk]</v>
          </cell>
        </row>
        <row r="64">
          <cell r="A64" t="str">
            <v>MC10.38x</v>
          </cell>
          <cell r="C64" t="str">
            <v>Question</v>
          </cell>
          <cell r="D64" t="str">
            <v>Enumerator completes</v>
          </cell>
          <cell r="E64" t="str">
            <v>Text response</v>
          </cell>
          <cell r="F64" t="str">
            <v>Text</v>
          </cell>
          <cell r="G64" t="str">
            <v>-</v>
          </cell>
          <cell r="H64" t="str">
            <v>-</v>
          </cell>
          <cell r="I64" t="str">
            <v>[Specify other mode of transport]</v>
          </cell>
          <cell r="K64" t="str">
            <v>[Spesifika transporte seluk]</v>
          </cell>
        </row>
        <row r="65">
          <cell r="A65" t="str">
            <v>MC10.48x</v>
          </cell>
          <cell r="C65" t="str">
            <v>Question</v>
          </cell>
          <cell r="D65" t="str">
            <v>Enumerator completes</v>
          </cell>
          <cell r="E65" t="str">
            <v>Text response</v>
          </cell>
          <cell r="F65" t="str">
            <v>Text</v>
          </cell>
          <cell r="G65" t="str">
            <v>-</v>
          </cell>
          <cell r="H65" t="str">
            <v>-</v>
          </cell>
          <cell r="I65" t="str">
            <v>[Specify other mode of transport]</v>
          </cell>
          <cell r="K65" t="str">
            <v>[Spesifika transporte seluk]</v>
          </cell>
        </row>
        <row r="66">
          <cell r="A66" t="str">
            <v>MC10.19</v>
          </cell>
          <cell r="C66" t="str">
            <v>Question</v>
          </cell>
          <cell r="D66" t="str">
            <v>Read question</v>
          </cell>
          <cell r="E66" t="str">
            <v>Numeric response</v>
          </cell>
          <cell r="F66" t="str">
            <v>XX.XX</v>
          </cell>
          <cell r="I66" t="str">
            <v>In total, how much did you pay for the journey from home to the sub-district capital?</v>
          </cell>
          <cell r="K66" t="str">
            <v>Hamutuk, husi ita nia fatin ba to'o iha kapital subdistritu ne'e, ita selu hira?</v>
          </cell>
        </row>
        <row r="67">
          <cell r="A67" t="str">
            <v>MC10.29</v>
          </cell>
          <cell r="C67" t="str">
            <v>Question</v>
          </cell>
          <cell r="D67" t="str">
            <v>Read question</v>
          </cell>
          <cell r="E67" t="str">
            <v>Numeric response</v>
          </cell>
          <cell r="F67" t="str">
            <v>XX.XX</v>
          </cell>
          <cell r="I67" t="str">
            <v>In total, how much did you pay for the journey from home to the district capital?</v>
          </cell>
          <cell r="K67" t="str">
            <v>Hamutuk, husi ita nia fatin ba to'o iha kapital distritu ne'e, ita selu hira?</v>
          </cell>
        </row>
        <row r="68">
          <cell r="A68" t="str">
            <v>MC10.39</v>
          </cell>
          <cell r="C68" t="str">
            <v>Question</v>
          </cell>
          <cell r="D68" t="str">
            <v>Read question</v>
          </cell>
          <cell r="E68" t="str">
            <v>Numeric response</v>
          </cell>
          <cell r="F68" t="str">
            <v>XX.XX</v>
          </cell>
          <cell r="I68" t="str">
            <v>In total, how much did you pay for the journey from home to Dili?</v>
          </cell>
          <cell r="K68" t="str">
            <v>Hamutuk, husi ita nia fatin ba to'o iha Dili ne'e, ita selu hira?</v>
          </cell>
        </row>
        <row r="69">
          <cell r="A69" t="str">
            <v>MC10.49</v>
          </cell>
          <cell r="C69" t="str">
            <v>Question</v>
          </cell>
          <cell r="D69" t="str">
            <v>Read question</v>
          </cell>
          <cell r="E69" t="str">
            <v>Numeric response</v>
          </cell>
          <cell r="F69" t="str">
            <v>XX.XX</v>
          </cell>
          <cell r="I69" t="str">
            <v>In total, how much did you pay for the journey from home to Dili central?</v>
          </cell>
          <cell r="K69" t="str">
            <v>Hamutuk, husi ita nia fatin ba to'o iha Dili ne'e, ita selu hira?</v>
          </cell>
        </row>
        <row r="70">
          <cell r="A70" t="str">
            <v>H9.54</v>
          </cell>
          <cell r="C70" t="str">
            <v>Question</v>
          </cell>
          <cell r="D70" t="str">
            <v>Read question</v>
          </cell>
          <cell r="E70" t="str">
            <v>Category - choose one</v>
          </cell>
          <cell r="F70" t="str">
            <v>Code</v>
          </cell>
          <cell r="I70" t="str">
            <v>Do you pay to use {transport}?</v>
          </cell>
          <cell r="K70" t="str">
            <v>Ita selu atu sae {transporte}?</v>
          </cell>
        </row>
        <row r="71">
          <cell r="A71" t="str">
            <v>H9.8</v>
          </cell>
          <cell r="C71" t="str">
            <v>Question</v>
          </cell>
          <cell r="D71" t="str">
            <v>Read question</v>
          </cell>
          <cell r="E71" t="str">
            <v>Category - choose one</v>
          </cell>
          <cell r="F71" t="str">
            <v>Code</v>
          </cell>
          <cell r="I71" t="str">
            <v>Do you pay to use {transport}?</v>
          </cell>
          <cell r="K71" t="str">
            <v>Ita selu atu sae {transporte}?</v>
          </cell>
        </row>
        <row r="72">
          <cell r="A72" t="str">
            <v>H9.40</v>
          </cell>
          <cell r="C72" t="str">
            <v>Question</v>
          </cell>
          <cell r="D72" t="str">
            <v>Read question</v>
          </cell>
          <cell r="E72" t="str">
            <v>Category - choose one</v>
          </cell>
          <cell r="F72" t="str">
            <v>Code</v>
          </cell>
          <cell r="I72" t="str">
            <v>Does {current child name} attend the same school as {previous child name}?</v>
          </cell>
          <cell r="K72" t="str">
            <v>{Naran} ho {naran oan primeiru nia} eskola iha fatin ida deit ka la'e?</v>
          </cell>
        </row>
        <row r="73">
          <cell r="A73" t="str">
            <v>H9.4</v>
          </cell>
          <cell r="C73" t="str">
            <v>Question</v>
          </cell>
          <cell r="D73" t="str">
            <v>Read question</v>
          </cell>
          <cell r="E73" t="str">
            <v>Category - choose one</v>
          </cell>
          <cell r="F73" t="str">
            <v>Code</v>
          </cell>
          <cell r="I73" t="str">
            <v>Does {name} attend a community school, a state school or a private school?</v>
          </cell>
          <cell r="K73" t="str">
            <v>Sei quando (naran) ba eskola, nia presiza tempu hira atu to'o iha eskola estadu nebe besik liu bainhira ba ho motor?</v>
          </cell>
        </row>
        <row r="74">
          <cell r="A74" t="str">
            <v>H9.50</v>
          </cell>
          <cell r="C74" t="str">
            <v>Question</v>
          </cell>
          <cell r="D74" t="str">
            <v>Read question</v>
          </cell>
          <cell r="E74" t="str">
            <v>Category - choose one</v>
          </cell>
          <cell r="F74" t="str">
            <v>Code</v>
          </cell>
          <cell r="I74" t="str">
            <v>Does {name} attend a community school, a state school or a private school?</v>
          </cell>
          <cell r="K74" t="str">
            <v>Sei quando (naran) ba eskola, nia presiza tempu hira atu to'o iha eskola estadu nebe besik liu bainhira ba ho motor?</v>
          </cell>
        </row>
        <row r="75">
          <cell r="A75" t="str">
            <v>H9.59</v>
          </cell>
          <cell r="C75" t="str">
            <v>Question</v>
          </cell>
          <cell r="D75" t="str">
            <v>Read question</v>
          </cell>
          <cell r="E75" t="str">
            <v>Category - choose one</v>
          </cell>
          <cell r="F75" t="str">
            <v>XX</v>
          </cell>
          <cell r="I75" t="str">
            <v>For how many days did {name} miss school because they could not reach the school?</v>
          </cell>
          <cell r="K75" t="str">
            <v>Durante loron hira mak {naran} la bele tama ba eskola?</v>
          </cell>
        </row>
        <row r="76">
          <cell r="A76" t="str">
            <v>H9.13</v>
          </cell>
          <cell r="C76" t="str">
            <v>Question</v>
          </cell>
          <cell r="D76" t="str">
            <v>Read question</v>
          </cell>
          <cell r="E76" t="str">
            <v>Category - choose one</v>
          </cell>
          <cell r="F76" t="str">
            <v>XX</v>
          </cell>
          <cell r="I76" t="str">
            <v>For how many days did {name} miss school because they could not reach the school?</v>
          </cell>
          <cell r="K76" t="str">
            <v>Durante loron hira mak {naran} la bele tama ba eskola?</v>
          </cell>
        </row>
        <row r="77">
          <cell r="A77" t="str">
            <v>H9.53</v>
          </cell>
          <cell r="C77" t="str">
            <v>Question</v>
          </cell>
          <cell r="D77" t="str">
            <v>Read question</v>
          </cell>
          <cell r="E77" t="str">
            <v>Table - Yes/No; Duration: minutes + hours</v>
          </cell>
          <cell r="F77" t="str">
            <v>Time: minutes + hours</v>
          </cell>
          <cell r="I77" t="str">
            <v>How does {name} travel to school?</v>
          </cell>
          <cell r="K77" t="str">
            <v>Nia (naran) ba eskola hanusa?</v>
          </cell>
        </row>
        <row r="78">
          <cell r="A78" t="str">
            <v>H9.7</v>
          </cell>
          <cell r="C78" t="str">
            <v>Question</v>
          </cell>
          <cell r="D78" t="str">
            <v>Read question</v>
          </cell>
          <cell r="E78" t="str">
            <v>Table - Yes/No; Duration: minutes + hours</v>
          </cell>
          <cell r="F78" t="str">
            <v>Time: minutes + hours</v>
          </cell>
          <cell r="I78" t="str">
            <v>How does {name} travel to school?</v>
          </cell>
          <cell r="K78" t="str">
            <v>Nia (naran) ba eskola hanusa?</v>
          </cell>
        </row>
        <row r="79">
          <cell r="A79" t="str">
            <v>H9.22</v>
          </cell>
          <cell r="C79" t="str">
            <v>Question</v>
          </cell>
          <cell r="D79" t="str">
            <v>Read question</v>
          </cell>
          <cell r="E79" t="str">
            <v>Category - choose one</v>
          </cell>
          <cell r="F79" t="str">
            <v>Code</v>
          </cell>
          <cell r="I79" t="str">
            <v xml:space="preserve">How is the quality of education / facilities better at the current school? </v>
          </cell>
          <cell r="K79" t="str">
            <v>Fasilidade ka kualidade edukasaun diak liu oinsa iha eskola ida agora ne'e?</v>
          </cell>
        </row>
        <row r="80">
          <cell r="A80" t="str">
            <v>H9.52</v>
          </cell>
          <cell r="C80" t="str">
            <v>Question</v>
          </cell>
          <cell r="D80" t="str">
            <v>Read question</v>
          </cell>
          <cell r="E80" t="str">
            <v>Numeric response</v>
          </cell>
          <cell r="F80" t="str">
            <v>Time: minutes + hours</v>
          </cell>
          <cell r="I80" t="str">
            <v>How long (total time) does it take to travel to school?</v>
          </cell>
          <cell r="K80" t="str">
            <v>Presiza tempu hira (tempu total) atu ba eskola?</v>
          </cell>
        </row>
        <row r="81">
          <cell r="A81" t="str">
            <v>H9.6</v>
          </cell>
          <cell r="C81" t="str">
            <v>Question</v>
          </cell>
          <cell r="D81" t="str">
            <v>Read question</v>
          </cell>
          <cell r="E81" t="str">
            <v>Numeric response</v>
          </cell>
          <cell r="F81" t="str">
            <v>Time: minutes + hours</v>
          </cell>
          <cell r="I81" t="str">
            <v>How long (total time) does it take to travel to school?</v>
          </cell>
          <cell r="K81" t="str">
            <v>Presiza tempu hira (tempu total) atu ba eskola?</v>
          </cell>
        </row>
        <row r="82">
          <cell r="A82" t="str">
            <v>H9.10</v>
          </cell>
          <cell r="C82" t="str">
            <v>Question</v>
          </cell>
          <cell r="D82" t="str">
            <v>Read question</v>
          </cell>
          <cell r="E82" t="str">
            <v>Numeric response</v>
          </cell>
          <cell r="F82" t="str">
            <v>XXXX</v>
          </cell>
          <cell r="I82" t="str">
            <v>How many students are in {name}'s class at school?</v>
          </cell>
          <cell r="K82" t="str">
            <v>Iha estudante hira iha (naran) nian turma iha eskola ne'e?</v>
          </cell>
        </row>
        <row r="83">
          <cell r="A83" t="str">
            <v>H9.41</v>
          </cell>
          <cell r="C83" t="str">
            <v>Question</v>
          </cell>
          <cell r="D83" t="str">
            <v>Read question</v>
          </cell>
          <cell r="E83" t="str">
            <v>Numeric response</v>
          </cell>
          <cell r="F83" t="str">
            <v>XXXX</v>
          </cell>
          <cell r="I83" t="str">
            <v>How many students are in {name}'s class at school?</v>
          </cell>
          <cell r="K83" t="str">
            <v>Iha estudante hira iha (naran) nian turma iha eskola ne'e?</v>
          </cell>
        </row>
        <row r="84">
          <cell r="A84" t="str">
            <v>H9.56</v>
          </cell>
          <cell r="C84" t="str">
            <v>Question</v>
          </cell>
          <cell r="D84" t="str">
            <v>Read question</v>
          </cell>
          <cell r="E84" t="str">
            <v>Numeric response</v>
          </cell>
          <cell r="F84" t="str">
            <v>XXXX</v>
          </cell>
          <cell r="I84" t="str">
            <v>How many students are in {name}'s class at school?</v>
          </cell>
          <cell r="K84" t="str">
            <v>Iha estudante hira iha (naran) nian turma iha eskola ne'e?</v>
          </cell>
        </row>
        <row r="85">
          <cell r="A85" t="str">
            <v>H9.11</v>
          </cell>
          <cell r="C85" t="str">
            <v>Question</v>
          </cell>
          <cell r="D85" t="str">
            <v>Read question</v>
          </cell>
          <cell r="E85" t="str">
            <v>Numeric response</v>
          </cell>
          <cell r="F85" t="str">
            <v>XXX</v>
          </cell>
          <cell r="I85" t="str">
            <v>How many teachers are there at {name}'s school?</v>
          </cell>
          <cell r="K85" t="str">
            <v>Iha mestri nain hira iha (naran) nian eskola?</v>
          </cell>
        </row>
        <row r="86">
          <cell r="A86" t="str">
            <v>H9.57</v>
          </cell>
          <cell r="C86" t="str">
            <v>Question</v>
          </cell>
          <cell r="D86" t="str">
            <v>Read question</v>
          </cell>
          <cell r="E86" t="str">
            <v>Numeric response</v>
          </cell>
          <cell r="F86" t="str">
            <v>XXX</v>
          </cell>
          <cell r="I86" t="str">
            <v>How many teachers are there at {name}'s school?</v>
          </cell>
          <cell r="K86" t="str">
            <v>Iha mestri nain hira iha (naran) nian eskola?</v>
          </cell>
        </row>
        <row r="87">
          <cell r="A87" t="str">
            <v>H9.32</v>
          </cell>
          <cell r="C87" t="str">
            <v>Question</v>
          </cell>
          <cell r="D87" t="str">
            <v>Read question</v>
          </cell>
          <cell r="E87" t="str">
            <v>Category - choose one</v>
          </cell>
          <cell r="F87" t="str">
            <v>Code</v>
          </cell>
          <cell r="I87" t="str">
            <v>How unhappy are {name}'s parents that {name} is not enrolled in school?</v>
          </cell>
          <cell r="K87" t="str">
            <v>{Naran} nian inan-aman sente oin sa {naran} la daftar / rejistu / matrikula eskola?</v>
          </cell>
        </row>
        <row r="88">
          <cell r="A88" t="str">
            <v>H9.3a</v>
          </cell>
          <cell r="C88" t="str">
            <v>Question</v>
          </cell>
          <cell r="D88" t="str">
            <v>Read question</v>
          </cell>
          <cell r="E88" t="str">
            <v>Category - choose one</v>
          </cell>
          <cell r="F88" t="str">
            <v>Code</v>
          </cell>
          <cell r="I88" t="str">
            <v>How unhappy are {name}'s parents that {name} is not enrolled in school?</v>
          </cell>
          <cell r="K88" t="str">
            <v>{Naran} nian inan-aman sente oin sa {naran} la daftar / rejistu / matrikula eskola?</v>
          </cell>
        </row>
        <row r="89">
          <cell r="A89" t="str">
            <v>H9.19</v>
          </cell>
          <cell r="C89" t="str">
            <v>Question</v>
          </cell>
          <cell r="D89" t="str">
            <v>Read question</v>
          </cell>
          <cell r="E89" t="str">
            <v>Numeric response</v>
          </cell>
          <cell r="F89" t="str">
            <v>Time: minutes + hours</v>
          </cell>
          <cell r="I89" t="str">
            <v>If {name} were to go to a state school, how long would it take to get to the nearest state school if they travelled by motorbike?</v>
          </cell>
          <cell r="K89" t="str">
            <v>Sei (naran) ba eskola karik, sei han tempu hira atu sae motor husi ita nia fatin ba eskola publiku nebe besik liu husi ne'e?</v>
          </cell>
        </row>
        <row r="90">
          <cell r="A90" t="str">
            <v>H9.18</v>
          </cell>
          <cell r="C90" t="str">
            <v>Question</v>
          </cell>
          <cell r="D90" t="str">
            <v>Read question</v>
          </cell>
          <cell r="E90" t="str">
            <v>Numeric response</v>
          </cell>
          <cell r="F90" t="str">
            <v>Time: minutes + hours</v>
          </cell>
          <cell r="I90" t="str">
            <v>If {name} were to go to a state school, how long would it take to get to the nearest state school if they walked?</v>
          </cell>
          <cell r="K90" t="str">
            <v>Sei (naran) ba eskola karik, sei han tempu hira atu lao husi ita nia fatin ba eskola publiku nebe besik liu husi ne'e?</v>
          </cell>
        </row>
        <row r="91">
          <cell r="A91" t="str">
            <v>H9.34</v>
          </cell>
          <cell r="C91" t="str">
            <v>Question</v>
          </cell>
          <cell r="D91" t="str">
            <v>Read question</v>
          </cell>
          <cell r="E91" t="str">
            <v>Numeric response</v>
          </cell>
          <cell r="F91" t="str">
            <v>Time: minutes + hours</v>
          </cell>
          <cell r="I91" t="str">
            <v>If {name} were to go to school, how long would it take to get to the nearest state school if they travelled by motorbike?</v>
          </cell>
          <cell r="K91" t="str">
            <v>Sei quando (naran) ba eskola, nia presiza tempu hira atu to'o iha eskola estadu nebe besik liu bainhira ba ho motor?</v>
          </cell>
        </row>
        <row r="92">
          <cell r="A92" t="str">
            <v>H9.3c</v>
          </cell>
          <cell r="C92" t="str">
            <v>Question</v>
          </cell>
          <cell r="D92" t="str">
            <v>Read question</v>
          </cell>
          <cell r="E92" t="str">
            <v>Numeric response</v>
          </cell>
          <cell r="F92" t="str">
            <v>Time: minutes + hours</v>
          </cell>
          <cell r="I92" t="str">
            <v>If {name} were to go to school, how long would it take to get to the nearest state school if they travelled by motorbike?</v>
          </cell>
          <cell r="K92" t="str">
            <v>Sei quando (naran) ba eskola, nia presiza tempu hira atu to'o iha eskola estadu nebe besik liu bainhira ba ho motor?</v>
          </cell>
        </row>
        <row r="93">
          <cell r="A93" t="str">
            <v>H9.33</v>
          </cell>
          <cell r="C93" t="str">
            <v>Question</v>
          </cell>
          <cell r="D93" t="str">
            <v>Read question</v>
          </cell>
          <cell r="E93" t="str">
            <v>Numeric response</v>
          </cell>
          <cell r="F93" t="str">
            <v>Time: minutes + hours</v>
          </cell>
          <cell r="I93" t="str">
            <v>If {name} were to go to school, how long would it take to get to the nearest state school if they walked?</v>
          </cell>
          <cell r="K93" t="str">
            <v>Sei (naran) ba eskola karik, sei han tempu hira atu lao husi ita nia fatin ba eskola publiku nebe besik liu husi ne'e?</v>
          </cell>
        </row>
        <row r="94">
          <cell r="A94" t="str">
            <v>H9.3b</v>
          </cell>
          <cell r="C94" t="str">
            <v>Question</v>
          </cell>
          <cell r="D94" t="str">
            <v>Read question</v>
          </cell>
          <cell r="E94" t="str">
            <v>Numeric response</v>
          </cell>
          <cell r="F94" t="str">
            <v>Time: minutes + hours</v>
          </cell>
          <cell r="I94" t="str">
            <v>If {name} were to go to school, how long would it take to get to the nearest state school if they walked?</v>
          </cell>
          <cell r="K94" t="str">
            <v>Sei (naran) ba eskola karik, sei han tempu hira atu lao husi ita nia fatin ba eskola publiku nebe besik liu husi ne'e?</v>
          </cell>
        </row>
        <row r="95">
          <cell r="A95" t="str">
            <v>H9.17</v>
          </cell>
          <cell r="C95" t="str">
            <v>Question</v>
          </cell>
          <cell r="D95" t="str">
            <v>Read question</v>
          </cell>
          <cell r="E95" t="str">
            <v>Category - choose one</v>
          </cell>
          <cell r="F95" t="str">
            <v>Code</v>
          </cell>
          <cell r="I95" t="str">
            <v>In the last 6 months, did {name} have to miss school because there was not enough money for school fees or uniforms?</v>
          </cell>
          <cell r="K95" t="str">
            <v>Iha fulan 6 liu ba, (naran) la bele ba eskola tamba osan la to'o atu selu osan eskola ou farda?</v>
          </cell>
        </row>
        <row r="96">
          <cell r="A96" t="str">
            <v>H9.45</v>
          </cell>
          <cell r="C96" t="str">
            <v>Question</v>
          </cell>
          <cell r="D96" t="str">
            <v>Read question</v>
          </cell>
          <cell r="E96" t="str">
            <v>Category - choose one</v>
          </cell>
          <cell r="F96" t="str">
            <v>Code</v>
          </cell>
          <cell r="I96" t="str">
            <v>In the last 6 months, did {name} have to miss school because there was not enough money for school fees or uniforms?</v>
          </cell>
          <cell r="K96" t="str">
            <v>Iha fulan 6 liu ba, (naran) la bele ba eskola tamba osan la to'o atu selu osan eskola ou farda?</v>
          </cell>
        </row>
        <row r="97">
          <cell r="A97" t="str">
            <v>H9.63</v>
          </cell>
          <cell r="C97" t="str">
            <v>Question</v>
          </cell>
          <cell r="D97" t="str">
            <v>Read question</v>
          </cell>
          <cell r="E97" t="str">
            <v>Category - choose one</v>
          </cell>
          <cell r="F97" t="str">
            <v>Code</v>
          </cell>
          <cell r="I97" t="str">
            <v>In the last 6 months, did {name} have to miss school because there was not enough money for school fees or uniforms?</v>
          </cell>
          <cell r="K97" t="str">
            <v>Iha fulan 6 liu ba, (naran) la bele ba eskola tamba osan la to'o atu selu osan eskola ou farda?</v>
          </cell>
        </row>
        <row r="98">
          <cell r="A98" t="str">
            <v>H9.15</v>
          </cell>
          <cell r="C98" t="str">
            <v>Question</v>
          </cell>
          <cell r="D98" t="str">
            <v>Read question</v>
          </cell>
          <cell r="E98" t="str">
            <v>Category - choose one</v>
          </cell>
          <cell r="F98" t="str">
            <v>XX</v>
          </cell>
          <cell r="I98" t="str">
            <v>In the last 6 months, for how many days did {name} miss school because the building was damaged?</v>
          </cell>
          <cell r="K98" t="str">
            <v>Iha fulan 6 liu ba, (naran) la ba eskola dala hira tamba fasilidade eskola hetan estragus?</v>
          </cell>
        </row>
        <row r="99">
          <cell r="A99" t="str">
            <v>H9.43</v>
          </cell>
          <cell r="C99" t="str">
            <v>Question</v>
          </cell>
          <cell r="D99" t="str">
            <v>Read question</v>
          </cell>
          <cell r="E99" t="str">
            <v>Category - choose one</v>
          </cell>
          <cell r="F99" t="str">
            <v>XX</v>
          </cell>
          <cell r="I99" t="str">
            <v>In the last 6 months, for how many days did {name} miss school because the building was damaged?</v>
          </cell>
          <cell r="K99" t="str">
            <v>Iha fulan 6 liu ba, (naran) la ba eskola dala hira tamba fasilidade eskola hetan estragus?</v>
          </cell>
        </row>
        <row r="100">
          <cell r="A100" t="str">
            <v>H9.61</v>
          </cell>
          <cell r="C100" t="str">
            <v>Question</v>
          </cell>
          <cell r="D100" t="str">
            <v>Read question</v>
          </cell>
          <cell r="E100" t="str">
            <v>Category - choose one</v>
          </cell>
          <cell r="F100" t="str">
            <v>XX</v>
          </cell>
          <cell r="I100" t="str">
            <v>In the last 6 months, for how many days did {name} miss school because the building was damaged?</v>
          </cell>
          <cell r="K100" t="str">
            <v>Iha fulan 6 liu ba, (naran) la ba eskola dala hira tamba fasilidade eskola hetan estragus?</v>
          </cell>
        </row>
        <row r="101">
          <cell r="A101" t="str">
            <v>H9.14</v>
          </cell>
          <cell r="C101" t="str">
            <v>Question</v>
          </cell>
          <cell r="D101" t="str">
            <v>Read question</v>
          </cell>
          <cell r="E101" t="str">
            <v>Category - choose one</v>
          </cell>
          <cell r="F101" t="str">
            <v>Code</v>
          </cell>
          <cell r="I101" t="str">
            <v>In the last 6 months, has there been a time when {name} could not attend school because part of the building or facilities were damaged?</v>
          </cell>
          <cell r="K101" t="str">
            <v>Iha fulan 6 liu ba, iha ka la'e tempu ruma nebe (naran) la bele ba eskola tamba fasilidade eskola hetan estraga ruma?</v>
          </cell>
        </row>
        <row r="102">
          <cell r="A102" t="str">
            <v>H9.60</v>
          </cell>
          <cell r="C102" t="str">
            <v>Question</v>
          </cell>
          <cell r="D102" t="str">
            <v>Read question</v>
          </cell>
          <cell r="E102" t="str">
            <v>Category - choose one</v>
          </cell>
          <cell r="F102" t="str">
            <v>Code</v>
          </cell>
          <cell r="I102" t="str">
            <v>In the last 6 months, has there been a time when {name} could not attend school because part of the building or facilities were damaged?</v>
          </cell>
          <cell r="K102" t="str">
            <v>Iha fulan 6 liu ba, iha ka la'e tempu ruma nebe (naran) la bele ba eskola tamba fasilidade eskola hetan estraga ruma?</v>
          </cell>
        </row>
        <row r="103">
          <cell r="A103" t="str">
            <v>H9.42</v>
          </cell>
          <cell r="C103" t="str">
            <v>Question</v>
          </cell>
          <cell r="D103" t="str">
            <v>Read question</v>
          </cell>
          <cell r="E103" t="str">
            <v>Category - choose one</v>
          </cell>
          <cell r="F103" t="str">
            <v>Code</v>
          </cell>
          <cell r="I103" t="str">
            <v>In the last 6 months, has there been a time when {name} could not attend school because part of the building or facilities were damaged?</v>
          </cell>
          <cell r="K103" t="str">
            <v>Iha fulan 6 liu ba, iha ka la'e tempu ruma nebe (naran) la bele ba eskola tamba fasilidade eskola hetan estraga ruma?</v>
          </cell>
        </row>
        <row r="104">
          <cell r="A104" t="str">
            <v>H9.16</v>
          </cell>
          <cell r="C104" t="str">
            <v>Question</v>
          </cell>
          <cell r="D104" t="str">
            <v>Read question</v>
          </cell>
          <cell r="E104" t="str">
            <v>Category - choose one</v>
          </cell>
          <cell r="F104" t="str">
            <v>Code</v>
          </cell>
          <cell r="I104" t="str">
            <v>In the last 6 months, has there been a time when {name} could not attend school because there was no teacher or the teacher did not come?</v>
          </cell>
          <cell r="K104" t="str">
            <v>Iha fulan 6 liu ba, iha ka la'e tempu ruma nebe (naran) la bele ba eskola tamba mestri laiha ka la mai?</v>
          </cell>
        </row>
        <row r="105">
          <cell r="A105" t="str">
            <v>H9.44</v>
          </cell>
          <cell r="C105" t="str">
            <v>Question</v>
          </cell>
          <cell r="D105" t="str">
            <v>Read question</v>
          </cell>
          <cell r="E105" t="str">
            <v>Category - choose one</v>
          </cell>
          <cell r="F105" t="str">
            <v>Code</v>
          </cell>
          <cell r="I105" t="str">
            <v>In the last 6 months, has there been a time when {name} could not attend school because there was no teacher or the teacher did not come?</v>
          </cell>
          <cell r="K105" t="str">
            <v>Iha fulan 6 liu ba, iha ka la'e tempu ruma nebe (naran) la bele ba eskola tamba mestri laiha ka la mai?</v>
          </cell>
        </row>
        <row r="106">
          <cell r="A106" t="str">
            <v>H9.62</v>
          </cell>
          <cell r="C106" t="str">
            <v>Question</v>
          </cell>
          <cell r="D106" t="str">
            <v>Read question</v>
          </cell>
          <cell r="E106" t="str">
            <v>Category - choose one</v>
          </cell>
          <cell r="F106" t="str">
            <v>Code</v>
          </cell>
          <cell r="I106" t="str">
            <v>In the last 6 months, has there been a time when {name} could not attend school because there was no teacher or the teacher did not come?</v>
          </cell>
          <cell r="K106" t="str">
            <v>Iha fulan 6 liu ba, iha ka la'e tempu ruma nebe (naran) la bele ba eskola tamba mestri laiha ka la mai?</v>
          </cell>
        </row>
        <row r="107">
          <cell r="A107" t="str">
            <v>H9.12</v>
          </cell>
          <cell r="C107" t="str">
            <v>Question</v>
          </cell>
          <cell r="D107" t="str">
            <v>Read question</v>
          </cell>
          <cell r="E107" t="str">
            <v>Category - choose one</v>
          </cell>
          <cell r="F107" t="str">
            <v>Code</v>
          </cell>
          <cell r="I107" t="str">
            <v>In the last 6 months, has there been a time when {name} could not reach the school due to bad weather, flooding or bad road conditions?</v>
          </cell>
          <cell r="K107" t="str">
            <v>Iha fulan 6 liu ba, iha ka la'e tempu ruma nebe (naran) la bele ba eskola tamba klima la diak, be sae ka estrada at?</v>
          </cell>
        </row>
        <row r="108">
          <cell r="A108" t="str">
            <v>H9.58</v>
          </cell>
          <cell r="C108" t="str">
            <v>Question</v>
          </cell>
          <cell r="D108" t="str">
            <v>Read question</v>
          </cell>
          <cell r="E108" t="str">
            <v>Category - choose one</v>
          </cell>
          <cell r="F108" t="str">
            <v>Code</v>
          </cell>
          <cell r="I108" t="str">
            <v>In the last 6 months, has there been a time when {name} could not reach the school due to bad weather, flooding or bad road conditions?</v>
          </cell>
          <cell r="K108" t="str">
            <v>Iha fulan 6 liu ba, iha ka la'e tempu ruma nebe (naran) la bele ba eskola tamba klima la diak, be sae ka estrada at?</v>
          </cell>
        </row>
        <row r="109">
          <cell r="A109" t="str">
            <v>H9.1</v>
          </cell>
          <cell r="C109" t="str">
            <v>Question</v>
          </cell>
          <cell r="D109" t="str">
            <v>Read question</v>
          </cell>
          <cell r="E109" t="str">
            <v>Category - choose one</v>
          </cell>
          <cell r="F109" t="str">
            <v>Code</v>
          </cell>
          <cell r="I109" t="str">
            <v>Is {name} currently enrolled in school?</v>
          </cell>
          <cell r="K109" t="str">
            <v>Nia (naran) agora dadaun daftar / rejistu / matrikula iha eskola ka lae?</v>
          </cell>
        </row>
        <row r="110">
          <cell r="A110" t="str">
            <v>H9.30</v>
          </cell>
          <cell r="C110" t="str">
            <v>Question</v>
          </cell>
          <cell r="D110" t="str">
            <v>Read question</v>
          </cell>
          <cell r="E110" t="str">
            <v>Category - choose one</v>
          </cell>
          <cell r="F110" t="str">
            <v>Code</v>
          </cell>
          <cell r="I110" t="str">
            <v>Is {name} currently enrolled in school?</v>
          </cell>
          <cell r="K110" t="str">
            <v>Nia (naran) agora dadaun daftar / rejistu / matrikula iha eskola ka lae?</v>
          </cell>
        </row>
        <row r="111">
          <cell r="A111" t="str">
            <v>H9.20</v>
          </cell>
          <cell r="C111" t="str">
            <v>Question</v>
          </cell>
          <cell r="D111" t="str">
            <v>Read question</v>
          </cell>
          <cell r="E111" t="str">
            <v>Category - choose one</v>
          </cell>
          <cell r="F111" t="str">
            <v>Code</v>
          </cell>
          <cell r="I111" t="str">
            <v>Is this the closest school (at this level)?</v>
          </cell>
          <cell r="K111" t="str">
            <v>Eskola ne'e mak besik liu husi ita nia fatin (iha nivel ne'e)?</v>
          </cell>
        </row>
        <row r="112">
          <cell r="A112" t="str">
            <v>H9.21x</v>
          </cell>
          <cell r="C112" t="str">
            <v>Question</v>
          </cell>
          <cell r="D112" t="str">
            <v>Enumerator completes</v>
          </cell>
          <cell r="E112" t="str">
            <v>Category - choose one</v>
          </cell>
          <cell r="F112" t="str">
            <v>Text</v>
          </cell>
          <cell r="I112" t="str">
            <v>[Specify other reason]</v>
          </cell>
          <cell r="K112" t="str">
            <v>[Spesifika liu tan]</v>
          </cell>
        </row>
        <row r="113">
          <cell r="A113" t="str">
            <v>H9.22x</v>
          </cell>
          <cell r="C113" t="str">
            <v>Question</v>
          </cell>
          <cell r="D113" t="str">
            <v>Enumerator completes</v>
          </cell>
          <cell r="E113" t="str">
            <v>Category - choose one</v>
          </cell>
          <cell r="F113" t="str">
            <v>Text</v>
          </cell>
          <cell r="I113" t="str">
            <v>[Specify other reason]</v>
          </cell>
          <cell r="K113" t="str">
            <v>[Spesifika liu tan]</v>
          </cell>
        </row>
        <row r="114">
          <cell r="A114" t="str">
            <v>H9.31x</v>
          </cell>
          <cell r="C114" t="str">
            <v>Question</v>
          </cell>
          <cell r="D114" t="str">
            <v>Enumerator completes</v>
          </cell>
          <cell r="E114" t="str">
            <v>Category - choose one</v>
          </cell>
          <cell r="F114" t="str">
            <v>Text</v>
          </cell>
          <cell r="I114" t="str">
            <v>[Specify other reason]</v>
          </cell>
          <cell r="K114" t="str">
            <v>[Spesifika liu tan]</v>
          </cell>
        </row>
        <row r="115">
          <cell r="A115" t="str">
            <v>H9.3x</v>
          </cell>
          <cell r="C115" t="str">
            <v>Question</v>
          </cell>
          <cell r="D115" t="str">
            <v>Enumerator completes</v>
          </cell>
          <cell r="E115" t="str">
            <v>Category - choose one</v>
          </cell>
          <cell r="F115" t="str">
            <v>Text</v>
          </cell>
          <cell r="I115" t="str">
            <v>[Specify other reason]</v>
          </cell>
          <cell r="K115" t="str">
            <v>[Spesifika liu tan]</v>
          </cell>
        </row>
        <row r="116">
          <cell r="A116" t="str">
            <v>H9.4x</v>
          </cell>
          <cell r="C116" t="str">
            <v>Question</v>
          </cell>
          <cell r="D116" t="str">
            <v>Enumerator completes</v>
          </cell>
          <cell r="E116" t="str">
            <v>Category - choose one</v>
          </cell>
          <cell r="F116" t="str">
            <v>Text</v>
          </cell>
          <cell r="I116" t="str">
            <v>[Specify other type]</v>
          </cell>
          <cell r="K116" t="str">
            <v>[Spesifika tipu seluk]</v>
          </cell>
        </row>
        <row r="117">
          <cell r="A117" t="str">
            <v>H9.50x</v>
          </cell>
          <cell r="C117" t="str">
            <v>Question</v>
          </cell>
          <cell r="D117" t="str">
            <v>Enumerator completes</v>
          </cell>
          <cell r="E117" t="str">
            <v>Category - choose one</v>
          </cell>
          <cell r="F117" t="str">
            <v>Text</v>
          </cell>
          <cell r="I117" t="str">
            <v>[Specify other type]</v>
          </cell>
          <cell r="K117" t="str">
            <v>[Spesifika tipu seluk]</v>
          </cell>
        </row>
        <row r="118">
          <cell r="A118" t="str">
            <v>H9.55</v>
          </cell>
          <cell r="C118" t="str">
            <v>Question</v>
          </cell>
          <cell r="D118" t="str">
            <v>Numeric response</v>
          </cell>
          <cell r="E118" t="str">
            <v>Category - choose one</v>
          </cell>
          <cell r="F118" t="str">
            <v>XX.XX</v>
          </cell>
          <cell r="I118" t="str">
            <v>What is the cost to get from home to school (1 person, 1 way)</v>
          </cell>
          <cell r="K118" t="str">
            <v>Selu hira husi uma ba eskola (ema ida, ba ka mai deit)?</v>
          </cell>
        </row>
        <row r="119">
          <cell r="A119" t="str">
            <v>H9.9</v>
          </cell>
          <cell r="C119" t="str">
            <v>Question</v>
          </cell>
          <cell r="D119" t="str">
            <v>Numeric response</v>
          </cell>
          <cell r="E119" t="str">
            <v>Category - choose one</v>
          </cell>
          <cell r="F119" t="str">
            <v>XX.XX</v>
          </cell>
          <cell r="I119" t="str">
            <v>What is the cost to get from home to school (1 person, 1 way)</v>
          </cell>
          <cell r="K119" t="str">
            <v>Selu hira husi uma ba eskola (ema ida, ba ka mai deit)?</v>
          </cell>
        </row>
        <row r="120">
          <cell r="A120" t="str">
            <v>H9.5</v>
          </cell>
          <cell r="C120" t="str">
            <v>Question</v>
          </cell>
          <cell r="D120" t="str">
            <v>Read question</v>
          </cell>
          <cell r="E120" t="str">
            <v>Category - choose one</v>
          </cell>
          <cell r="F120" t="str">
            <v>Code</v>
          </cell>
          <cell r="I120" t="str">
            <v>Where is the school located - in this aldeia, in another aldeia in this suku, or in another suku?</v>
          </cell>
          <cell r="K120" t="str">
            <v>Eskola ne'e iha nebe (iha aldeia ida ne'e, iha aldeia seluk maibe suku hanesan, ou iha suku seluk)?</v>
          </cell>
        </row>
        <row r="121">
          <cell r="A121" t="str">
            <v>H9.51</v>
          </cell>
          <cell r="C121" t="str">
            <v>Question</v>
          </cell>
          <cell r="D121" t="str">
            <v>Read question</v>
          </cell>
          <cell r="E121" t="str">
            <v>Category - choose one</v>
          </cell>
          <cell r="F121" t="str">
            <v>Code</v>
          </cell>
          <cell r="I121" t="str">
            <v>Where is the school located - in this aldeia, in another aldeia in this suku, or in another suku?</v>
          </cell>
          <cell r="K121" t="str">
            <v>Eskola ne'e iha nebe (iha aldeia ida ne'e, iha aldeia seluk maibe suku hanesan, ou iha suku seluk)?</v>
          </cell>
        </row>
        <row r="122">
          <cell r="A122" t="str">
            <v>H9.21</v>
          </cell>
          <cell r="C122" t="str">
            <v>Question</v>
          </cell>
          <cell r="D122" t="str">
            <v>Read question</v>
          </cell>
          <cell r="E122" t="str">
            <v>Category - choose one</v>
          </cell>
          <cell r="F122" t="str">
            <v>Code</v>
          </cell>
          <cell r="I122" t="str">
            <v>Why doesn't {name} go to the closest school?</v>
          </cell>
          <cell r="K122" t="str">
            <v>Tamba saida mak {naran} la ba eskola ida besik liu husi ita nia fatin?</v>
          </cell>
        </row>
        <row r="123">
          <cell r="A123" t="str">
            <v>H9.3</v>
          </cell>
          <cell r="C123" t="str">
            <v>Question</v>
          </cell>
          <cell r="D123" t="str">
            <v>Read question</v>
          </cell>
          <cell r="E123" t="str">
            <v>Category - choose one</v>
          </cell>
          <cell r="F123" t="str">
            <v>Code</v>
          </cell>
          <cell r="I123" t="str">
            <v>Why is {name} not enrolled in school?</v>
          </cell>
          <cell r="K123" t="str">
            <v>Tan sa mak {naran} la daftar / rejistu / matrikula iha eskola?</v>
          </cell>
        </row>
        <row r="124">
          <cell r="A124" t="str">
            <v>H9.31</v>
          </cell>
          <cell r="C124" t="str">
            <v>Question</v>
          </cell>
          <cell r="D124" t="str">
            <v>Read question</v>
          </cell>
          <cell r="E124" t="str">
            <v>Category - choose one</v>
          </cell>
          <cell r="F124" t="str">
            <v>Code</v>
          </cell>
          <cell r="I124" t="str">
            <v>Why is {name} not enrolled in school?</v>
          </cell>
          <cell r="K124" t="str">
            <v>Tan sa mak {naran} la daftar / rejistu / matrikula iha eskola?</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O84"/>
  <sheetViews>
    <sheetView zoomScale="90" zoomScaleNormal="90" workbookViewId="0">
      <pane xSplit="11" ySplit="3" topLeftCell="L45" activePane="bottomRight" state="frozen"/>
      <selection pane="topRight" activeCell="L1" sqref="L1"/>
      <selection pane="bottomLeft" activeCell="A4" sqref="A4"/>
      <selection pane="bottomRight" activeCell="P74" sqref="P74"/>
    </sheetView>
  </sheetViews>
  <sheetFormatPr defaultColWidth="8.85546875" defaultRowHeight="15"/>
  <cols>
    <col min="1" max="8" width="4.42578125" style="79" customWidth="1"/>
    <col min="9" max="9" width="4" style="81" customWidth="1"/>
    <col min="10" max="10" width="4" style="79" customWidth="1"/>
    <col min="11" max="11" width="59.7109375" style="79" customWidth="1"/>
    <col min="12" max="15" width="9.7109375" style="78" customWidth="1"/>
    <col min="16" max="256" width="8.85546875" style="79"/>
    <col min="257" max="264" width="4.42578125" style="79" customWidth="1"/>
    <col min="265" max="266" width="4" style="79" customWidth="1"/>
    <col min="267" max="267" width="59.7109375" style="79" customWidth="1"/>
    <col min="268" max="271" width="9.7109375" style="79" customWidth="1"/>
    <col min="272" max="512" width="8.85546875" style="79"/>
    <col min="513" max="520" width="4.42578125" style="79" customWidth="1"/>
    <col min="521" max="522" width="4" style="79" customWidth="1"/>
    <col min="523" max="523" width="59.7109375" style="79" customWidth="1"/>
    <col min="524" max="527" width="9.7109375" style="79" customWidth="1"/>
    <col min="528" max="768" width="8.85546875" style="79"/>
    <col min="769" max="776" width="4.42578125" style="79" customWidth="1"/>
    <col min="777" max="778" width="4" style="79" customWidth="1"/>
    <col min="779" max="779" width="59.7109375" style="79" customWidth="1"/>
    <col min="780" max="783" width="9.7109375" style="79" customWidth="1"/>
    <col min="784" max="1024" width="8.85546875" style="79"/>
    <col min="1025" max="1032" width="4.42578125" style="79" customWidth="1"/>
    <col min="1033" max="1034" width="4" style="79" customWidth="1"/>
    <col min="1035" max="1035" width="59.7109375" style="79" customWidth="1"/>
    <col min="1036" max="1039" width="9.7109375" style="79" customWidth="1"/>
    <col min="1040" max="1280" width="8.85546875" style="79"/>
    <col min="1281" max="1288" width="4.42578125" style="79" customWidth="1"/>
    <col min="1289" max="1290" width="4" style="79" customWidth="1"/>
    <col min="1291" max="1291" width="59.7109375" style="79" customWidth="1"/>
    <col min="1292" max="1295" width="9.7109375" style="79" customWidth="1"/>
    <col min="1296" max="1536" width="8.85546875" style="79"/>
    <col min="1537" max="1544" width="4.42578125" style="79" customWidth="1"/>
    <col min="1545" max="1546" width="4" style="79" customWidth="1"/>
    <col min="1547" max="1547" width="59.7109375" style="79" customWidth="1"/>
    <col min="1548" max="1551" width="9.7109375" style="79" customWidth="1"/>
    <col min="1552" max="1792" width="8.85546875" style="79"/>
    <col min="1793" max="1800" width="4.42578125" style="79" customWidth="1"/>
    <col min="1801" max="1802" width="4" style="79" customWidth="1"/>
    <col min="1803" max="1803" width="59.7109375" style="79" customWidth="1"/>
    <col min="1804" max="1807" width="9.7109375" style="79" customWidth="1"/>
    <col min="1808" max="2048" width="8.85546875" style="79"/>
    <col min="2049" max="2056" width="4.42578125" style="79" customWidth="1"/>
    <col min="2057" max="2058" width="4" style="79" customWidth="1"/>
    <col min="2059" max="2059" width="59.7109375" style="79" customWidth="1"/>
    <col min="2060" max="2063" width="9.7109375" style="79" customWidth="1"/>
    <col min="2064" max="2304" width="8.85546875" style="79"/>
    <col min="2305" max="2312" width="4.42578125" style="79" customWidth="1"/>
    <col min="2313" max="2314" width="4" style="79" customWidth="1"/>
    <col min="2315" max="2315" width="59.7109375" style="79" customWidth="1"/>
    <col min="2316" max="2319" width="9.7109375" style="79" customWidth="1"/>
    <col min="2320" max="2560" width="8.85546875" style="79"/>
    <col min="2561" max="2568" width="4.42578125" style="79" customWidth="1"/>
    <col min="2569" max="2570" width="4" style="79" customWidth="1"/>
    <col min="2571" max="2571" width="59.7109375" style="79" customWidth="1"/>
    <col min="2572" max="2575" width="9.7109375" style="79" customWidth="1"/>
    <col min="2576" max="2816" width="8.85546875" style="79"/>
    <col min="2817" max="2824" width="4.42578125" style="79" customWidth="1"/>
    <col min="2825" max="2826" width="4" style="79" customWidth="1"/>
    <col min="2827" max="2827" width="59.7109375" style="79" customWidth="1"/>
    <col min="2828" max="2831" width="9.7109375" style="79" customWidth="1"/>
    <col min="2832" max="3072" width="8.85546875" style="79"/>
    <col min="3073" max="3080" width="4.42578125" style="79" customWidth="1"/>
    <col min="3081" max="3082" width="4" style="79" customWidth="1"/>
    <col min="3083" max="3083" width="59.7109375" style="79" customWidth="1"/>
    <col min="3084" max="3087" width="9.7109375" style="79" customWidth="1"/>
    <col min="3088" max="3328" width="8.85546875" style="79"/>
    <col min="3329" max="3336" width="4.42578125" style="79" customWidth="1"/>
    <col min="3337" max="3338" width="4" style="79" customWidth="1"/>
    <col min="3339" max="3339" width="59.7109375" style="79" customWidth="1"/>
    <col min="3340" max="3343" width="9.7109375" style="79" customWidth="1"/>
    <col min="3344" max="3584" width="8.85546875" style="79"/>
    <col min="3585" max="3592" width="4.42578125" style="79" customWidth="1"/>
    <col min="3593" max="3594" width="4" style="79" customWidth="1"/>
    <col min="3595" max="3595" width="59.7109375" style="79" customWidth="1"/>
    <col min="3596" max="3599" width="9.7109375" style="79" customWidth="1"/>
    <col min="3600" max="3840" width="8.85546875" style="79"/>
    <col min="3841" max="3848" width="4.42578125" style="79" customWidth="1"/>
    <col min="3849" max="3850" width="4" style="79" customWidth="1"/>
    <col min="3851" max="3851" width="59.7109375" style="79" customWidth="1"/>
    <col min="3852" max="3855" width="9.7109375" style="79" customWidth="1"/>
    <col min="3856" max="4096" width="8.85546875" style="79"/>
    <col min="4097" max="4104" width="4.42578125" style="79" customWidth="1"/>
    <col min="4105" max="4106" width="4" style="79" customWidth="1"/>
    <col min="4107" max="4107" width="59.7109375" style="79" customWidth="1"/>
    <col min="4108" max="4111" width="9.7109375" style="79" customWidth="1"/>
    <col min="4112" max="4352" width="8.85546875" style="79"/>
    <col min="4353" max="4360" width="4.42578125" style="79" customWidth="1"/>
    <col min="4361" max="4362" width="4" style="79" customWidth="1"/>
    <col min="4363" max="4363" width="59.7109375" style="79" customWidth="1"/>
    <col min="4364" max="4367" width="9.7109375" style="79" customWidth="1"/>
    <col min="4368" max="4608" width="8.85546875" style="79"/>
    <col min="4609" max="4616" width="4.42578125" style="79" customWidth="1"/>
    <col min="4617" max="4618" width="4" style="79" customWidth="1"/>
    <col min="4619" max="4619" width="59.7109375" style="79" customWidth="1"/>
    <col min="4620" max="4623" width="9.7109375" style="79" customWidth="1"/>
    <col min="4624" max="4864" width="8.85546875" style="79"/>
    <col min="4865" max="4872" width="4.42578125" style="79" customWidth="1"/>
    <col min="4873" max="4874" width="4" style="79" customWidth="1"/>
    <col min="4875" max="4875" width="59.7109375" style="79" customWidth="1"/>
    <col min="4876" max="4879" width="9.7109375" style="79" customWidth="1"/>
    <col min="4880" max="5120" width="8.85546875" style="79"/>
    <col min="5121" max="5128" width="4.42578125" style="79" customWidth="1"/>
    <col min="5129" max="5130" width="4" style="79" customWidth="1"/>
    <col min="5131" max="5131" width="59.7109375" style="79" customWidth="1"/>
    <col min="5132" max="5135" width="9.7109375" style="79" customWidth="1"/>
    <col min="5136" max="5376" width="8.85546875" style="79"/>
    <col min="5377" max="5384" width="4.42578125" style="79" customWidth="1"/>
    <col min="5385" max="5386" width="4" style="79" customWidth="1"/>
    <col min="5387" max="5387" width="59.7109375" style="79" customWidth="1"/>
    <col min="5388" max="5391" width="9.7109375" style="79" customWidth="1"/>
    <col min="5392" max="5632" width="8.85546875" style="79"/>
    <col min="5633" max="5640" width="4.42578125" style="79" customWidth="1"/>
    <col min="5641" max="5642" width="4" style="79" customWidth="1"/>
    <col min="5643" max="5643" width="59.7109375" style="79" customWidth="1"/>
    <col min="5644" max="5647" width="9.7109375" style="79" customWidth="1"/>
    <col min="5648" max="5888" width="8.85546875" style="79"/>
    <col min="5889" max="5896" width="4.42578125" style="79" customWidth="1"/>
    <col min="5897" max="5898" width="4" style="79" customWidth="1"/>
    <col min="5899" max="5899" width="59.7109375" style="79" customWidth="1"/>
    <col min="5900" max="5903" width="9.7109375" style="79" customWidth="1"/>
    <col min="5904" max="6144" width="8.85546875" style="79"/>
    <col min="6145" max="6152" width="4.42578125" style="79" customWidth="1"/>
    <col min="6153" max="6154" width="4" style="79" customWidth="1"/>
    <col min="6155" max="6155" width="59.7109375" style="79" customWidth="1"/>
    <col min="6156" max="6159" width="9.7109375" style="79" customWidth="1"/>
    <col min="6160" max="6400" width="8.85546875" style="79"/>
    <col min="6401" max="6408" width="4.42578125" style="79" customWidth="1"/>
    <col min="6409" max="6410" width="4" style="79" customWidth="1"/>
    <col min="6411" max="6411" width="59.7109375" style="79" customWidth="1"/>
    <col min="6412" max="6415" width="9.7109375" style="79" customWidth="1"/>
    <col min="6416" max="6656" width="8.85546875" style="79"/>
    <col min="6657" max="6664" width="4.42578125" style="79" customWidth="1"/>
    <col min="6665" max="6666" width="4" style="79" customWidth="1"/>
    <col min="6667" max="6667" width="59.7109375" style="79" customWidth="1"/>
    <col min="6668" max="6671" width="9.7109375" style="79" customWidth="1"/>
    <col min="6672" max="6912" width="8.85546875" style="79"/>
    <col min="6913" max="6920" width="4.42578125" style="79" customWidth="1"/>
    <col min="6921" max="6922" width="4" style="79" customWidth="1"/>
    <col min="6923" max="6923" width="59.7109375" style="79" customWidth="1"/>
    <col min="6924" max="6927" width="9.7109375" style="79" customWidth="1"/>
    <col min="6928" max="7168" width="8.85546875" style="79"/>
    <col min="7169" max="7176" width="4.42578125" style="79" customWidth="1"/>
    <col min="7177" max="7178" width="4" style="79" customWidth="1"/>
    <col min="7179" max="7179" width="59.7109375" style="79" customWidth="1"/>
    <col min="7180" max="7183" width="9.7109375" style="79" customWidth="1"/>
    <col min="7184" max="7424" width="8.85546875" style="79"/>
    <col min="7425" max="7432" width="4.42578125" style="79" customWidth="1"/>
    <col min="7433" max="7434" width="4" style="79" customWidth="1"/>
    <col min="7435" max="7435" width="59.7109375" style="79" customWidth="1"/>
    <col min="7436" max="7439" width="9.7109375" style="79" customWidth="1"/>
    <col min="7440" max="7680" width="8.85546875" style="79"/>
    <col min="7681" max="7688" width="4.42578125" style="79" customWidth="1"/>
    <col min="7689" max="7690" width="4" style="79" customWidth="1"/>
    <col min="7691" max="7691" width="59.7109375" style="79" customWidth="1"/>
    <col min="7692" max="7695" width="9.7109375" style="79" customWidth="1"/>
    <col min="7696" max="7936" width="8.85546875" style="79"/>
    <col min="7937" max="7944" width="4.42578125" style="79" customWidth="1"/>
    <col min="7945" max="7946" width="4" style="79" customWidth="1"/>
    <col min="7947" max="7947" width="59.7109375" style="79" customWidth="1"/>
    <col min="7948" max="7951" width="9.7109375" style="79" customWidth="1"/>
    <col min="7952" max="8192" width="8.85546875" style="79"/>
    <col min="8193" max="8200" width="4.42578125" style="79" customWidth="1"/>
    <col min="8201" max="8202" width="4" style="79" customWidth="1"/>
    <col min="8203" max="8203" width="59.7109375" style="79" customWidth="1"/>
    <col min="8204" max="8207" width="9.7109375" style="79" customWidth="1"/>
    <col min="8208" max="8448" width="8.85546875" style="79"/>
    <col min="8449" max="8456" width="4.42578125" style="79" customWidth="1"/>
    <col min="8457" max="8458" width="4" style="79" customWidth="1"/>
    <col min="8459" max="8459" width="59.7109375" style="79" customWidth="1"/>
    <col min="8460" max="8463" width="9.7109375" style="79" customWidth="1"/>
    <col min="8464" max="8704" width="8.85546875" style="79"/>
    <col min="8705" max="8712" width="4.42578125" style="79" customWidth="1"/>
    <col min="8713" max="8714" width="4" style="79" customWidth="1"/>
    <col min="8715" max="8715" width="59.7109375" style="79" customWidth="1"/>
    <col min="8716" max="8719" width="9.7109375" style="79" customWidth="1"/>
    <col min="8720" max="8960" width="8.85546875" style="79"/>
    <col min="8961" max="8968" width="4.42578125" style="79" customWidth="1"/>
    <col min="8969" max="8970" width="4" style="79" customWidth="1"/>
    <col min="8971" max="8971" width="59.7109375" style="79" customWidth="1"/>
    <col min="8972" max="8975" width="9.7109375" style="79" customWidth="1"/>
    <col min="8976" max="9216" width="8.85546875" style="79"/>
    <col min="9217" max="9224" width="4.42578125" style="79" customWidth="1"/>
    <col min="9225" max="9226" width="4" style="79" customWidth="1"/>
    <col min="9227" max="9227" width="59.7109375" style="79" customWidth="1"/>
    <col min="9228" max="9231" width="9.7109375" style="79" customWidth="1"/>
    <col min="9232" max="9472" width="8.85546875" style="79"/>
    <col min="9473" max="9480" width="4.42578125" style="79" customWidth="1"/>
    <col min="9481" max="9482" width="4" style="79" customWidth="1"/>
    <col min="9483" max="9483" width="59.7109375" style="79" customWidth="1"/>
    <col min="9484" max="9487" width="9.7109375" style="79" customWidth="1"/>
    <col min="9488" max="9728" width="8.85546875" style="79"/>
    <col min="9729" max="9736" width="4.42578125" style="79" customWidth="1"/>
    <col min="9737" max="9738" width="4" style="79" customWidth="1"/>
    <col min="9739" max="9739" width="59.7109375" style="79" customWidth="1"/>
    <col min="9740" max="9743" width="9.7109375" style="79" customWidth="1"/>
    <col min="9744" max="9984" width="8.85546875" style="79"/>
    <col min="9985" max="9992" width="4.42578125" style="79" customWidth="1"/>
    <col min="9993" max="9994" width="4" style="79" customWidth="1"/>
    <col min="9995" max="9995" width="59.7109375" style="79" customWidth="1"/>
    <col min="9996" max="9999" width="9.7109375" style="79" customWidth="1"/>
    <col min="10000" max="10240" width="8.85546875" style="79"/>
    <col min="10241" max="10248" width="4.42578125" style="79" customWidth="1"/>
    <col min="10249" max="10250" width="4" style="79" customWidth="1"/>
    <col min="10251" max="10251" width="59.7109375" style="79" customWidth="1"/>
    <col min="10252" max="10255" width="9.7109375" style="79" customWidth="1"/>
    <col min="10256" max="10496" width="8.85546875" style="79"/>
    <col min="10497" max="10504" width="4.42578125" style="79" customWidth="1"/>
    <col min="10505" max="10506" width="4" style="79" customWidth="1"/>
    <col min="10507" max="10507" width="59.7109375" style="79" customWidth="1"/>
    <col min="10508" max="10511" width="9.7109375" style="79" customWidth="1"/>
    <col min="10512" max="10752" width="8.85546875" style="79"/>
    <col min="10753" max="10760" width="4.42578125" style="79" customWidth="1"/>
    <col min="10761" max="10762" width="4" style="79" customWidth="1"/>
    <col min="10763" max="10763" width="59.7109375" style="79" customWidth="1"/>
    <col min="10764" max="10767" width="9.7109375" style="79" customWidth="1"/>
    <col min="10768" max="11008" width="8.85546875" style="79"/>
    <col min="11009" max="11016" width="4.42578125" style="79" customWidth="1"/>
    <col min="11017" max="11018" width="4" style="79" customWidth="1"/>
    <col min="11019" max="11019" width="59.7109375" style="79" customWidth="1"/>
    <col min="11020" max="11023" width="9.7109375" style="79" customWidth="1"/>
    <col min="11024" max="11264" width="8.85546875" style="79"/>
    <col min="11265" max="11272" width="4.42578125" style="79" customWidth="1"/>
    <col min="11273" max="11274" width="4" style="79" customWidth="1"/>
    <col min="11275" max="11275" width="59.7109375" style="79" customWidth="1"/>
    <col min="11276" max="11279" width="9.7109375" style="79" customWidth="1"/>
    <col min="11280" max="11520" width="8.85546875" style="79"/>
    <col min="11521" max="11528" width="4.42578125" style="79" customWidth="1"/>
    <col min="11529" max="11530" width="4" style="79" customWidth="1"/>
    <col min="11531" max="11531" width="59.7109375" style="79" customWidth="1"/>
    <col min="11532" max="11535" width="9.7109375" style="79" customWidth="1"/>
    <col min="11536" max="11776" width="8.85546875" style="79"/>
    <col min="11777" max="11784" width="4.42578125" style="79" customWidth="1"/>
    <col min="11785" max="11786" width="4" style="79" customWidth="1"/>
    <col min="11787" max="11787" width="59.7109375" style="79" customWidth="1"/>
    <col min="11788" max="11791" width="9.7109375" style="79" customWidth="1"/>
    <col min="11792" max="12032" width="8.85546875" style="79"/>
    <col min="12033" max="12040" width="4.42578125" style="79" customWidth="1"/>
    <col min="12041" max="12042" width="4" style="79" customWidth="1"/>
    <col min="12043" max="12043" width="59.7109375" style="79" customWidth="1"/>
    <col min="12044" max="12047" width="9.7109375" style="79" customWidth="1"/>
    <col min="12048" max="12288" width="8.85546875" style="79"/>
    <col min="12289" max="12296" width="4.42578125" style="79" customWidth="1"/>
    <col min="12297" max="12298" width="4" style="79" customWidth="1"/>
    <col min="12299" max="12299" width="59.7109375" style="79" customWidth="1"/>
    <col min="12300" max="12303" width="9.7109375" style="79" customWidth="1"/>
    <col min="12304" max="12544" width="8.85546875" style="79"/>
    <col min="12545" max="12552" width="4.42578125" style="79" customWidth="1"/>
    <col min="12553" max="12554" width="4" style="79" customWidth="1"/>
    <col min="12555" max="12555" width="59.7109375" style="79" customWidth="1"/>
    <col min="12556" max="12559" width="9.7109375" style="79" customWidth="1"/>
    <col min="12560" max="12800" width="8.85546875" style="79"/>
    <col min="12801" max="12808" width="4.42578125" style="79" customWidth="1"/>
    <col min="12809" max="12810" width="4" style="79" customWidth="1"/>
    <col min="12811" max="12811" width="59.7109375" style="79" customWidth="1"/>
    <col min="12812" max="12815" width="9.7109375" style="79" customWidth="1"/>
    <col min="12816" max="13056" width="8.85546875" style="79"/>
    <col min="13057" max="13064" width="4.42578125" style="79" customWidth="1"/>
    <col min="13065" max="13066" width="4" style="79" customWidth="1"/>
    <col min="13067" max="13067" width="59.7109375" style="79" customWidth="1"/>
    <col min="13068" max="13071" width="9.7109375" style="79" customWidth="1"/>
    <col min="13072" max="13312" width="8.85546875" style="79"/>
    <col min="13313" max="13320" width="4.42578125" style="79" customWidth="1"/>
    <col min="13321" max="13322" width="4" style="79" customWidth="1"/>
    <col min="13323" max="13323" width="59.7109375" style="79" customWidth="1"/>
    <col min="13324" max="13327" width="9.7109375" style="79" customWidth="1"/>
    <col min="13328" max="13568" width="8.85546875" style="79"/>
    <col min="13569" max="13576" width="4.42578125" style="79" customWidth="1"/>
    <col min="13577" max="13578" width="4" style="79" customWidth="1"/>
    <col min="13579" max="13579" width="59.7109375" style="79" customWidth="1"/>
    <col min="13580" max="13583" width="9.7109375" style="79" customWidth="1"/>
    <col min="13584" max="13824" width="8.85546875" style="79"/>
    <col min="13825" max="13832" width="4.42578125" style="79" customWidth="1"/>
    <col min="13833" max="13834" width="4" style="79" customWidth="1"/>
    <col min="13835" max="13835" width="59.7109375" style="79" customWidth="1"/>
    <col min="13836" max="13839" width="9.7109375" style="79" customWidth="1"/>
    <col min="13840" max="14080" width="8.85546875" style="79"/>
    <col min="14081" max="14088" width="4.42578125" style="79" customWidth="1"/>
    <col min="14089" max="14090" width="4" style="79" customWidth="1"/>
    <col min="14091" max="14091" width="59.7109375" style="79" customWidth="1"/>
    <col min="14092" max="14095" width="9.7109375" style="79" customWidth="1"/>
    <col min="14096" max="14336" width="8.85546875" style="79"/>
    <col min="14337" max="14344" width="4.42578125" style="79" customWidth="1"/>
    <col min="14345" max="14346" width="4" style="79" customWidth="1"/>
    <col min="14347" max="14347" width="59.7109375" style="79" customWidth="1"/>
    <col min="14348" max="14351" width="9.7109375" style="79" customWidth="1"/>
    <col min="14352" max="14592" width="8.85546875" style="79"/>
    <col min="14593" max="14600" width="4.42578125" style="79" customWidth="1"/>
    <col min="14601" max="14602" width="4" style="79" customWidth="1"/>
    <col min="14603" max="14603" width="59.7109375" style="79" customWidth="1"/>
    <col min="14604" max="14607" width="9.7109375" style="79" customWidth="1"/>
    <col min="14608" max="14848" width="8.85546875" style="79"/>
    <col min="14849" max="14856" width="4.42578125" style="79" customWidth="1"/>
    <col min="14857" max="14858" width="4" style="79" customWidth="1"/>
    <col min="14859" max="14859" width="59.7109375" style="79" customWidth="1"/>
    <col min="14860" max="14863" width="9.7109375" style="79" customWidth="1"/>
    <col min="14864" max="15104" width="8.85546875" style="79"/>
    <col min="15105" max="15112" width="4.42578125" style="79" customWidth="1"/>
    <col min="15113" max="15114" width="4" style="79" customWidth="1"/>
    <col min="15115" max="15115" width="59.7109375" style="79" customWidth="1"/>
    <col min="15116" max="15119" width="9.7109375" style="79" customWidth="1"/>
    <col min="15120" max="15360" width="8.85546875" style="79"/>
    <col min="15361" max="15368" width="4.42578125" style="79" customWidth="1"/>
    <col min="15369" max="15370" width="4" style="79" customWidth="1"/>
    <col min="15371" max="15371" width="59.7109375" style="79" customWidth="1"/>
    <col min="15372" max="15375" width="9.7109375" style="79" customWidth="1"/>
    <col min="15376" max="15616" width="8.85546875" style="79"/>
    <col min="15617" max="15624" width="4.42578125" style="79" customWidth="1"/>
    <col min="15625" max="15626" width="4" style="79" customWidth="1"/>
    <col min="15627" max="15627" width="59.7109375" style="79" customWidth="1"/>
    <col min="15628" max="15631" width="9.7109375" style="79" customWidth="1"/>
    <col min="15632" max="15872" width="8.85546875" style="79"/>
    <col min="15873" max="15880" width="4.42578125" style="79" customWidth="1"/>
    <col min="15881" max="15882" width="4" style="79" customWidth="1"/>
    <col min="15883" max="15883" width="59.7109375" style="79" customWidth="1"/>
    <col min="15884" max="15887" width="9.7109375" style="79" customWidth="1"/>
    <col min="15888" max="16128" width="8.85546875" style="79"/>
    <col min="16129" max="16136" width="4.42578125" style="79" customWidth="1"/>
    <col min="16137" max="16138" width="4" style="79" customWidth="1"/>
    <col min="16139" max="16139" width="59.7109375" style="79" customWidth="1"/>
    <col min="16140" max="16143" width="9.7109375" style="79" customWidth="1"/>
    <col min="16144" max="16384" width="8.85546875" style="79"/>
  </cols>
  <sheetData>
    <row r="1" spans="1:15" ht="23.25">
      <c r="A1" s="503" t="s">
        <v>221</v>
      </c>
      <c r="B1" s="503"/>
      <c r="C1" s="503"/>
      <c r="D1" s="503"/>
      <c r="E1" s="503"/>
      <c r="F1" s="503"/>
      <c r="G1" s="503"/>
      <c r="H1" s="503"/>
      <c r="I1" s="503"/>
      <c r="J1" s="503"/>
      <c r="K1" s="503"/>
    </row>
    <row r="2" spans="1:15" ht="7.5" customHeight="1">
      <c r="A2" s="80"/>
      <c r="B2" s="80"/>
      <c r="C2" s="80"/>
      <c r="D2" s="80"/>
      <c r="E2" s="80"/>
      <c r="F2" s="80"/>
      <c r="G2" s="80"/>
      <c r="H2" s="80"/>
    </row>
    <row r="3" spans="1:15">
      <c r="A3" s="504" t="s">
        <v>222</v>
      </c>
      <c r="B3" s="505"/>
      <c r="C3" s="505"/>
      <c r="D3" s="505"/>
      <c r="E3" s="505"/>
      <c r="F3" s="505"/>
      <c r="G3" s="505"/>
      <c r="H3" s="505"/>
      <c r="I3" s="505"/>
      <c r="J3" s="505"/>
      <c r="K3" s="505"/>
      <c r="L3" s="78" t="s">
        <v>223</v>
      </c>
      <c r="M3" s="78" t="s">
        <v>224</v>
      </c>
      <c r="N3" s="78" t="s">
        <v>225</v>
      </c>
      <c r="O3" s="78" t="s">
        <v>226</v>
      </c>
    </row>
    <row r="5" spans="1:15">
      <c r="A5" s="82" t="s">
        <v>227</v>
      </c>
      <c r="B5" s="82"/>
      <c r="C5" s="82" t="s">
        <v>228</v>
      </c>
      <c r="D5" s="82"/>
      <c r="E5" s="82"/>
      <c r="F5" s="82"/>
      <c r="G5" s="82"/>
      <c r="H5" s="82"/>
    </row>
    <row r="6" spans="1:15">
      <c r="H6" s="79">
        <v>1</v>
      </c>
      <c r="I6" s="83"/>
      <c r="J6" s="53" t="s">
        <v>229</v>
      </c>
      <c r="L6" s="84" t="s">
        <v>108</v>
      </c>
      <c r="M6" s="84" t="s">
        <v>108</v>
      </c>
      <c r="N6" s="84" t="s">
        <v>108</v>
      </c>
      <c r="O6" s="84" t="s">
        <v>108</v>
      </c>
    </row>
    <row r="7" spans="1:15">
      <c r="H7" s="79">
        <v>2</v>
      </c>
      <c r="I7" s="83"/>
      <c r="J7" s="49" t="s">
        <v>230</v>
      </c>
      <c r="L7" s="78" t="s">
        <v>106</v>
      </c>
      <c r="M7" s="84" t="s">
        <v>108</v>
      </c>
      <c r="N7" s="78" t="s">
        <v>106</v>
      </c>
      <c r="O7" s="78" t="s">
        <v>106</v>
      </c>
    </row>
    <row r="8" spans="1:15">
      <c r="H8" s="79">
        <v>3</v>
      </c>
      <c r="I8" s="83"/>
      <c r="J8" s="49" t="s">
        <v>231</v>
      </c>
      <c r="L8" s="78" t="s">
        <v>106</v>
      </c>
      <c r="M8" s="84" t="s">
        <v>108</v>
      </c>
      <c r="N8" s="78" t="s">
        <v>106</v>
      </c>
      <c r="O8" s="78" t="s">
        <v>106</v>
      </c>
    </row>
    <row r="9" spans="1:15">
      <c r="I9" s="85"/>
      <c r="J9" s="49"/>
    </row>
    <row r="10" spans="1:15">
      <c r="A10" s="82" t="s">
        <v>232</v>
      </c>
      <c r="B10" s="82"/>
      <c r="C10" s="82" t="s">
        <v>233</v>
      </c>
      <c r="D10" s="82"/>
      <c r="E10" s="82"/>
      <c r="F10" s="82"/>
      <c r="G10" s="82"/>
      <c r="H10" s="82"/>
    </row>
    <row r="11" spans="1:15">
      <c r="A11" s="82"/>
      <c r="B11" s="82"/>
      <c r="C11" s="82"/>
      <c r="D11" s="82"/>
      <c r="E11" s="82"/>
      <c r="F11" s="82"/>
      <c r="G11" s="82"/>
      <c r="H11" s="82"/>
      <c r="I11" s="83"/>
      <c r="J11" s="49" t="s">
        <v>234</v>
      </c>
      <c r="L11" s="84" t="s">
        <v>108</v>
      </c>
      <c r="M11" s="84" t="s">
        <v>108</v>
      </c>
      <c r="N11" s="84" t="s">
        <v>108</v>
      </c>
      <c r="O11" s="84" t="s">
        <v>108</v>
      </c>
    </row>
    <row r="12" spans="1:15">
      <c r="I12" s="83"/>
      <c r="J12" s="49" t="s">
        <v>235</v>
      </c>
      <c r="L12" s="84" t="s">
        <v>108</v>
      </c>
      <c r="M12" s="84" t="s">
        <v>108</v>
      </c>
      <c r="N12" s="84" t="s">
        <v>108</v>
      </c>
      <c r="O12" s="84" t="s">
        <v>108</v>
      </c>
    </row>
    <row r="13" spans="1:15">
      <c r="I13" s="85"/>
      <c r="J13" s="49"/>
    </row>
    <row r="14" spans="1:15">
      <c r="A14" s="82" t="s">
        <v>236</v>
      </c>
      <c r="B14" s="82"/>
      <c r="C14" s="82" t="s">
        <v>237</v>
      </c>
      <c r="D14" s="82"/>
      <c r="E14" s="82"/>
      <c r="F14" s="82"/>
      <c r="G14" s="82"/>
      <c r="H14" s="82"/>
    </row>
    <row r="15" spans="1:15">
      <c r="A15" s="82"/>
      <c r="B15" s="82"/>
      <c r="C15" s="82"/>
      <c r="D15" s="82"/>
      <c r="E15" s="82"/>
      <c r="F15" s="82"/>
      <c r="G15" s="82"/>
      <c r="H15" s="82"/>
      <c r="I15" s="83"/>
      <c r="J15" s="49" t="s">
        <v>238</v>
      </c>
      <c r="L15" s="78" t="s">
        <v>106</v>
      </c>
      <c r="M15" s="84" t="s">
        <v>108</v>
      </c>
      <c r="N15" s="78" t="s">
        <v>106</v>
      </c>
      <c r="O15" s="78" t="s">
        <v>106</v>
      </c>
    </row>
    <row r="16" spans="1:15">
      <c r="I16" s="83"/>
      <c r="J16" s="49" t="s">
        <v>239</v>
      </c>
      <c r="L16" s="84" t="s">
        <v>108</v>
      </c>
      <c r="M16" s="84" t="s">
        <v>108</v>
      </c>
      <c r="N16" s="84" t="s">
        <v>108</v>
      </c>
      <c r="O16" s="84" t="s">
        <v>108</v>
      </c>
    </row>
    <row r="17" spans="1:15">
      <c r="I17" s="86"/>
    </row>
    <row r="18" spans="1:15">
      <c r="A18" s="506" t="s">
        <v>240</v>
      </c>
      <c r="B18" s="507"/>
      <c r="C18" s="507"/>
      <c r="D18" s="507"/>
      <c r="E18" s="507"/>
      <c r="F18" s="507"/>
      <c r="G18" s="507"/>
      <c r="H18" s="507"/>
      <c r="I18" s="507"/>
      <c r="J18" s="507"/>
      <c r="K18" s="507"/>
    </row>
    <row r="20" spans="1:15">
      <c r="A20" s="82" t="s">
        <v>241</v>
      </c>
      <c r="C20" s="35" t="s">
        <v>242</v>
      </c>
    </row>
    <row r="21" spans="1:15">
      <c r="I21" s="83"/>
      <c r="J21" s="79" t="s">
        <v>243</v>
      </c>
      <c r="L21" s="84" t="s">
        <v>108</v>
      </c>
      <c r="M21" s="84" t="s">
        <v>108</v>
      </c>
      <c r="N21" s="84" t="s">
        <v>108</v>
      </c>
      <c r="O21" s="84" t="s">
        <v>108</v>
      </c>
    </row>
    <row r="22" spans="1:15">
      <c r="I22" s="83"/>
      <c r="J22" s="49" t="s">
        <v>244</v>
      </c>
      <c r="L22" s="78" t="s">
        <v>106</v>
      </c>
      <c r="M22" s="84" t="s">
        <v>108</v>
      </c>
      <c r="N22" s="78" t="s">
        <v>106</v>
      </c>
      <c r="O22" s="78" t="s">
        <v>106</v>
      </c>
    </row>
    <row r="23" spans="1:15">
      <c r="I23" s="83"/>
      <c r="J23" s="49" t="s">
        <v>245</v>
      </c>
      <c r="L23" s="78" t="s">
        <v>106</v>
      </c>
      <c r="M23" s="84" t="s">
        <v>108</v>
      </c>
      <c r="N23" s="78" t="s">
        <v>106</v>
      </c>
      <c r="O23" s="78" t="s">
        <v>106</v>
      </c>
    </row>
    <row r="24" spans="1:15">
      <c r="I24" s="83"/>
      <c r="J24" s="49" t="s">
        <v>246</v>
      </c>
      <c r="L24" s="78" t="s">
        <v>106</v>
      </c>
      <c r="M24" s="84" t="s">
        <v>108</v>
      </c>
      <c r="N24" s="78" t="s">
        <v>106</v>
      </c>
      <c r="O24" s="78" t="s">
        <v>106</v>
      </c>
    </row>
    <row r="25" spans="1:15">
      <c r="I25" s="83"/>
      <c r="J25" s="49" t="s">
        <v>247</v>
      </c>
      <c r="L25" s="78" t="s">
        <v>106</v>
      </c>
      <c r="M25" s="84" t="s">
        <v>108</v>
      </c>
      <c r="N25" s="78" t="s">
        <v>106</v>
      </c>
      <c r="O25" s="78" t="s">
        <v>106</v>
      </c>
    </row>
    <row r="26" spans="1:15">
      <c r="I26" s="83"/>
      <c r="J26" s="49" t="s">
        <v>248</v>
      </c>
      <c r="L26" s="78" t="s">
        <v>106</v>
      </c>
      <c r="M26" s="84" t="s">
        <v>108</v>
      </c>
      <c r="N26" s="78" t="s">
        <v>106</v>
      </c>
      <c r="O26" s="78" t="s">
        <v>106</v>
      </c>
    </row>
    <row r="27" spans="1:15">
      <c r="I27" s="85"/>
      <c r="J27" s="49"/>
    </row>
    <row r="28" spans="1:15">
      <c r="A28" s="82" t="s">
        <v>249</v>
      </c>
      <c r="C28" s="35" t="s">
        <v>250</v>
      </c>
    </row>
    <row r="29" spans="1:15">
      <c r="I29" s="83"/>
      <c r="J29" s="49" t="s">
        <v>251</v>
      </c>
      <c r="L29" s="78" t="s">
        <v>252</v>
      </c>
      <c r="M29" s="84" t="s">
        <v>108</v>
      </c>
      <c r="N29" s="78" t="s">
        <v>106</v>
      </c>
      <c r="O29" s="78" t="s">
        <v>106</v>
      </c>
    </row>
    <row r="30" spans="1:15">
      <c r="I30" s="83"/>
      <c r="J30" s="79" t="s">
        <v>253</v>
      </c>
      <c r="L30" s="78" t="s">
        <v>106</v>
      </c>
      <c r="M30" s="84" t="s">
        <v>108</v>
      </c>
      <c r="N30" s="78" t="s">
        <v>106</v>
      </c>
      <c r="O30" s="78" t="s">
        <v>106</v>
      </c>
    </row>
    <row r="31" spans="1:15">
      <c r="I31" s="83"/>
      <c r="J31" s="79" t="s">
        <v>254</v>
      </c>
      <c r="L31" s="78" t="s">
        <v>106</v>
      </c>
      <c r="M31" s="84" t="s">
        <v>108</v>
      </c>
      <c r="N31" s="78" t="s">
        <v>106</v>
      </c>
      <c r="O31" s="78" t="s">
        <v>106</v>
      </c>
    </row>
    <row r="32" spans="1:15">
      <c r="I32" s="83"/>
      <c r="J32" s="79" t="s">
        <v>255</v>
      </c>
      <c r="L32" s="78" t="s">
        <v>106</v>
      </c>
      <c r="M32" s="84" t="s">
        <v>108</v>
      </c>
      <c r="N32" s="78" t="s">
        <v>106</v>
      </c>
      <c r="O32" s="78" t="s">
        <v>106</v>
      </c>
    </row>
    <row r="33" spans="1:15">
      <c r="I33" s="85"/>
    </row>
    <row r="34" spans="1:15">
      <c r="A34" s="82" t="s">
        <v>256</v>
      </c>
      <c r="C34" s="35" t="s">
        <v>257</v>
      </c>
      <c r="I34" s="79"/>
    </row>
    <row r="35" spans="1:15">
      <c r="I35" s="83"/>
      <c r="J35" s="49" t="s">
        <v>258</v>
      </c>
      <c r="L35" s="78" t="s">
        <v>106</v>
      </c>
      <c r="M35" s="84" t="s">
        <v>108</v>
      </c>
      <c r="N35" s="78" t="s">
        <v>106</v>
      </c>
      <c r="O35" s="78" t="s">
        <v>106</v>
      </c>
    </row>
    <row r="36" spans="1:15">
      <c r="I36" s="83"/>
      <c r="J36" s="87" t="s">
        <v>259</v>
      </c>
      <c r="L36" s="78" t="s">
        <v>106</v>
      </c>
      <c r="M36" s="84" t="s">
        <v>108</v>
      </c>
      <c r="N36" s="78" t="s">
        <v>106</v>
      </c>
      <c r="O36" s="78" t="s">
        <v>106</v>
      </c>
    </row>
    <row r="37" spans="1:15">
      <c r="I37" s="83"/>
      <c r="J37" s="49" t="s">
        <v>260</v>
      </c>
      <c r="L37" s="78" t="s">
        <v>106</v>
      </c>
      <c r="M37" s="84" t="s">
        <v>108</v>
      </c>
      <c r="N37" s="78" t="s">
        <v>106</v>
      </c>
      <c r="O37" s="78" t="s">
        <v>106</v>
      </c>
    </row>
    <row r="38" spans="1:15">
      <c r="I38" s="85"/>
    </row>
    <row r="39" spans="1:15">
      <c r="A39" s="82" t="s">
        <v>261</v>
      </c>
      <c r="C39" s="35" t="s">
        <v>262</v>
      </c>
      <c r="I39" s="79"/>
      <c r="J39" s="88"/>
    </row>
    <row r="40" spans="1:15">
      <c r="I40" s="83"/>
      <c r="J40" s="79" t="s">
        <v>263</v>
      </c>
      <c r="L40" s="78" t="s">
        <v>106</v>
      </c>
      <c r="M40" s="84" t="s">
        <v>108</v>
      </c>
      <c r="N40" s="78" t="s">
        <v>106</v>
      </c>
      <c r="O40" s="78" t="s">
        <v>106</v>
      </c>
    </row>
    <row r="41" spans="1:15">
      <c r="I41" s="83"/>
      <c r="J41" s="49" t="s">
        <v>264</v>
      </c>
      <c r="L41" s="84" t="s">
        <v>108</v>
      </c>
      <c r="M41" s="84" t="s">
        <v>108</v>
      </c>
      <c r="N41" s="84" t="s">
        <v>108</v>
      </c>
      <c r="O41" s="84" t="s">
        <v>108</v>
      </c>
    </row>
    <row r="42" spans="1:15">
      <c r="I42" s="85"/>
      <c r="J42" s="87"/>
    </row>
    <row r="43" spans="1:15">
      <c r="I43" s="79"/>
    </row>
    <row r="44" spans="1:15">
      <c r="A44" s="82" t="s">
        <v>265</v>
      </c>
      <c r="C44" s="35" t="s">
        <v>266</v>
      </c>
      <c r="I44" s="79"/>
    </row>
    <row r="45" spans="1:15">
      <c r="I45" s="89"/>
      <c r="J45" s="79" t="s">
        <v>267</v>
      </c>
      <c r="L45" s="84" t="s">
        <v>108</v>
      </c>
      <c r="M45" s="84" t="s">
        <v>108</v>
      </c>
      <c r="N45" s="84" t="s">
        <v>108</v>
      </c>
      <c r="O45" s="84" t="s">
        <v>108</v>
      </c>
    </row>
    <row r="46" spans="1:15">
      <c r="I46" s="90"/>
      <c r="J46" s="79" t="s">
        <v>268</v>
      </c>
      <c r="L46" s="84" t="s">
        <v>108</v>
      </c>
      <c r="M46" s="84" t="s">
        <v>108</v>
      </c>
      <c r="N46" s="84" t="s">
        <v>108</v>
      </c>
      <c r="O46" s="84" t="s">
        <v>108</v>
      </c>
    </row>
    <row r="47" spans="1:15">
      <c r="I47" s="91"/>
      <c r="J47" s="49" t="s">
        <v>269</v>
      </c>
      <c r="L47" s="84" t="s">
        <v>108</v>
      </c>
      <c r="M47" s="84" t="s">
        <v>108</v>
      </c>
      <c r="N47" s="84" t="s">
        <v>108</v>
      </c>
      <c r="O47" s="84" t="s">
        <v>108</v>
      </c>
    </row>
    <row r="48" spans="1:15">
      <c r="I48" s="92"/>
      <c r="J48" s="49" t="s">
        <v>270</v>
      </c>
      <c r="L48" s="84" t="s">
        <v>108</v>
      </c>
      <c r="M48" s="84" t="s">
        <v>108</v>
      </c>
      <c r="N48" s="84" t="s">
        <v>108</v>
      </c>
      <c r="O48" s="84" t="s">
        <v>108</v>
      </c>
    </row>
    <row r="49" spans="1:15">
      <c r="I49" s="79"/>
    </row>
    <row r="50" spans="1:15">
      <c r="A50" s="82" t="s">
        <v>271</v>
      </c>
      <c r="C50" s="82" t="s">
        <v>272</v>
      </c>
      <c r="I50" s="79"/>
    </row>
    <row r="51" spans="1:15">
      <c r="I51" s="90"/>
      <c r="J51" s="93" t="s">
        <v>273</v>
      </c>
      <c r="L51" s="84" t="s">
        <v>108</v>
      </c>
      <c r="M51" s="84" t="s">
        <v>108</v>
      </c>
      <c r="N51" s="84" t="s">
        <v>108</v>
      </c>
      <c r="O51" s="84" t="s">
        <v>108</v>
      </c>
    </row>
    <row r="52" spans="1:15">
      <c r="I52" s="90"/>
      <c r="J52" s="49" t="s">
        <v>274</v>
      </c>
      <c r="L52" s="84" t="s">
        <v>108</v>
      </c>
      <c r="M52" s="84" t="s">
        <v>108</v>
      </c>
      <c r="N52" s="84" t="s">
        <v>108</v>
      </c>
      <c r="O52" s="84" t="s">
        <v>108</v>
      </c>
    </row>
    <row r="53" spans="1:15">
      <c r="I53" s="94"/>
      <c r="J53" s="49" t="s">
        <v>275</v>
      </c>
      <c r="L53" s="84" t="s">
        <v>108</v>
      </c>
      <c r="M53" s="84" t="s">
        <v>108</v>
      </c>
      <c r="N53" s="84" t="s">
        <v>108</v>
      </c>
      <c r="O53" s="84" t="s">
        <v>108</v>
      </c>
    </row>
    <row r="54" spans="1:15">
      <c r="I54" s="87"/>
      <c r="J54" s="49"/>
      <c r="L54" s="84"/>
      <c r="M54" s="84"/>
      <c r="N54" s="84"/>
      <c r="O54" s="84"/>
    </row>
    <row r="55" spans="1:15">
      <c r="A55" s="82" t="s">
        <v>276</v>
      </c>
      <c r="C55" s="82" t="s">
        <v>277</v>
      </c>
      <c r="I55" s="79"/>
    </row>
    <row r="56" spans="1:15">
      <c r="I56" s="95"/>
      <c r="J56" s="49" t="s">
        <v>278</v>
      </c>
      <c r="K56" s="96"/>
      <c r="L56" s="84" t="s">
        <v>108</v>
      </c>
      <c r="M56" s="84" t="s">
        <v>108</v>
      </c>
      <c r="N56" s="84" t="s">
        <v>108</v>
      </c>
      <c r="O56" s="84" t="s">
        <v>108</v>
      </c>
    </row>
    <row r="57" spans="1:15">
      <c r="I57" s="90"/>
      <c r="J57" s="49" t="s">
        <v>279</v>
      </c>
      <c r="L57" s="84" t="s">
        <v>108</v>
      </c>
      <c r="M57" s="84" t="s">
        <v>108</v>
      </c>
      <c r="N57" s="84" t="s">
        <v>108</v>
      </c>
      <c r="O57" s="84" t="s">
        <v>108</v>
      </c>
    </row>
    <row r="58" spans="1:15">
      <c r="I58" s="87"/>
      <c r="J58" s="49"/>
    </row>
    <row r="59" spans="1:15">
      <c r="A59" s="82" t="s">
        <v>280</v>
      </c>
      <c r="C59" s="82" t="s">
        <v>281</v>
      </c>
      <c r="I59" s="79"/>
    </row>
    <row r="60" spans="1:15">
      <c r="I60" s="83"/>
      <c r="J60" s="79" t="s">
        <v>282</v>
      </c>
      <c r="L60" s="84" t="s">
        <v>108</v>
      </c>
      <c r="M60" s="84" t="s">
        <v>108</v>
      </c>
      <c r="N60" s="84" t="s">
        <v>108</v>
      </c>
      <c r="O60" s="84" t="s">
        <v>108</v>
      </c>
    </row>
    <row r="61" spans="1:15">
      <c r="I61" s="83"/>
      <c r="J61" s="79" t="s">
        <v>283</v>
      </c>
      <c r="L61" s="84" t="s">
        <v>108</v>
      </c>
      <c r="M61" s="84" t="s">
        <v>108</v>
      </c>
      <c r="N61" s="84" t="s">
        <v>108</v>
      </c>
      <c r="O61" s="84" t="s">
        <v>108</v>
      </c>
    </row>
    <row r="62" spans="1:15">
      <c r="I62" s="97"/>
      <c r="J62" s="49" t="s">
        <v>284</v>
      </c>
      <c r="L62" s="78" t="s">
        <v>106</v>
      </c>
      <c r="M62" s="84" t="s">
        <v>108</v>
      </c>
      <c r="N62" s="78" t="s">
        <v>106</v>
      </c>
      <c r="O62" s="78" t="s">
        <v>106</v>
      </c>
    </row>
    <row r="63" spans="1:15">
      <c r="I63" s="97"/>
      <c r="J63" s="79" t="s">
        <v>285</v>
      </c>
      <c r="L63" s="84" t="s">
        <v>108</v>
      </c>
      <c r="M63" s="84" t="s">
        <v>108</v>
      </c>
      <c r="N63" s="84" t="s">
        <v>108</v>
      </c>
      <c r="O63" s="84" t="s">
        <v>108</v>
      </c>
    </row>
    <row r="64" spans="1:15">
      <c r="I64" s="83"/>
      <c r="J64" s="49" t="s">
        <v>286</v>
      </c>
      <c r="L64" s="84" t="s">
        <v>108</v>
      </c>
      <c r="M64" s="84" t="s">
        <v>108</v>
      </c>
      <c r="N64" s="78" t="s">
        <v>106</v>
      </c>
      <c r="O64" s="78" t="s">
        <v>106</v>
      </c>
    </row>
    <row r="65" spans="1:15">
      <c r="I65" s="79"/>
    </row>
    <row r="66" spans="1:15">
      <c r="A66" s="82" t="s">
        <v>287</v>
      </c>
      <c r="B66" s="82"/>
      <c r="C66" s="82" t="s">
        <v>288</v>
      </c>
      <c r="D66" s="82"/>
      <c r="E66" s="82"/>
      <c r="F66" s="82"/>
      <c r="G66" s="82"/>
      <c r="H66" s="82"/>
    </row>
    <row r="67" spans="1:15">
      <c r="I67" s="83"/>
      <c r="J67" s="49" t="s">
        <v>289</v>
      </c>
      <c r="L67" s="78" t="s">
        <v>106</v>
      </c>
      <c r="M67" s="84" t="s">
        <v>108</v>
      </c>
      <c r="N67" s="78" t="s">
        <v>106</v>
      </c>
      <c r="O67" s="78" t="s">
        <v>106</v>
      </c>
    </row>
    <row r="68" spans="1:15">
      <c r="K68" s="98"/>
    </row>
    <row r="69" spans="1:15">
      <c r="K69" s="98"/>
    </row>
    <row r="70" spans="1:15">
      <c r="K70" s="98"/>
    </row>
    <row r="71" spans="1:15">
      <c r="I71" s="86"/>
      <c r="J71" s="49"/>
      <c r="K71" s="99"/>
    </row>
    <row r="72" spans="1:15">
      <c r="K72" s="98"/>
    </row>
    <row r="73" spans="1:15">
      <c r="I73" s="86"/>
      <c r="K73" s="98"/>
    </row>
    <row r="74" spans="1:15">
      <c r="I74" s="86"/>
      <c r="J74" s="49"/>
      <c r="K74" s="98"/>
    </row>
    <row r="75" spans="1:15">
      <c r="K75" s="99"/>
    </row>
    <row r="76" spans="1:15">
      <c r="I76" s="86"/>
    </row>
    <row r="77" spans="1:15">
      <c r="J77" s="53"/>
      <c r="K77" s="98"/>
    </row>
    <row r="78" spans="1:15">
      <c r="I78" s="85"/>
      <c r="K78" s="98"/>
    </row>
    <row r="79" spans="1:15">
      <c r="J79" s="49"/>
      <c r="K79" s="99"/>
    </row>
    <row r="80" spans="1:15">
      <c r="I80" s="79"/>
      <c r="K80" s="99"/>
    </row>
    <row r="81" spans="9:11">
      <c r="I81" s="79"/>
      <c r="K81" s="98"/>
    </row>
    <row r="82" spans="9:11">
      <c r="I82" s="79"/>
      <c r="K82" s="98"/>
    </row>
    <row r="83" spans="9:11">
      <c r="K83" s="98"/>
    </row>
    <row r="84" spans="9:11">
      <c r="K84" s="98"/>
    </row>
  </sheetData>
  <mergeCells count="3">
    <mergeCell ref="A1:K1"/>
    <mergeCell ref="A3:K3"/>
    <mergeCell ref="A18:K18"/>
  </mergeCells>
  <pageMargins left="0.7" right="0.7" top="0.75" bottom="0.75" header="0.3" footer="0.3"/>
  <pageSetup paperSize="9" scale="7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3" tint="-0.499984740745262"/>
    <outlinePr summaryBelow="0"/>
  </sheetPr>
  <dimension ref="A1:Q11"/>
  <sheetViews>
    <sheetView zoomScale="80" zoomScaleNormal="80" workbookViewId="0">
      <pane xSplit="1" ySplit="2" topLeftCell="B3" activePane="bottomRight" state="frozen"/>
      <selection pane="topRight" activeCell="B1" sqref="B1"/>
      <selection pane="bottomLeft" activeCell="A3" sqref="A3"/>
      <selection pane="bottomRight" activeCell="C29" sqref="C29"/>
    </sheetView>
  </sheetViews>
  <sheetFormatPr defaultColWidth="8.85546875" defaultRowHeight="15"/>
  <cols>
    <col min="1" max="1" width="12.42578125" style="20" customWidth="1"/>
    <col min="2" max="2" width="9.42578125" style="17" customWidth="1"/>
    <col min="3" max="3" width="13.42578125" style="17" customWidth="1"/>
    <col min="4" max="4" width="7.7109375" style="17" customWidth="1"/>
    <col min="5" max="5" width="21.85546875" style="17" customWidth="1"/>
    <col min="6" max="6" width="8.42578125" style="17" customWidth="1"/>
    <col min="7" max="8" width="2.42578125" style="30" customWidth="1"/>
    <col min="9" max="9" width="6.28515625" style="17" customWidth="1"/>
    <col min="10" max="10" width="5" style="17" customWidth="1"/>
    <col min="11" max="11" width="69.7109375" style="20" customWidth="1"/>
    <col min="12" max="12" width="4.85546875" style="21" customWidth="1"/>
    <col min="13" max="13" width="49.140625" style="17" customWidth="1"/>
    <col min="14" max="14" width="10.28515625" style="26" customWidth="1"/>
    <col min="15" max="15" width="10.140625" style="20" customWidth="1"/>
    <col min="16" max="255" width="8.85546875" style="20"/>
    <col min="256" max="257" width="10.140625" style="20" customWidth="1"/>
    <col min="258" max="258" width="9.42578125" style="20" customWidth="1"/>
    <col min="259" max="259" width="13.42578125" style="20" customWidth="1"/>
    <col min="260" max="260" width="7.7109375" style="20" customWidth="1"/>
    <col min="261" max="261" width="21.85546875" style="20" customWidth="1"/>
    <col min="262" max="262" width="8.42578125" style="20" customWidth="1"/>
    <col min="263" max="264" width="2.42578125" style="20" customWidth="1"/>
    <col min="265" max="265" width="6.28515625" style="20" customWidth="1"/>
    <col min="266" max="266" width="5" style="20" customWidth="1"/>
    <col min="267" max="267" width="69.7109375" style="20" customWidth="1"/>
    <col min="268" max="269" width="0" style="20" hidden="1" customWidth="1"/>
    <col min="270" max="270" width="10.28515625" style="20" customWidth="1"/>
    <col min="271" max="271" width="10.140625" style="20" customWidth="1"/>
    <col min="272" max="511" width="8.85546875" style="20"/>
    <col min="512" max="513" width="10.140625" style="20" customWidth="1"/>
    <col min="514" max="514" width="9.42578125" style="20" customWidth="1"/>
    <col min="515" max="515" width="13.42578125" style="20" customWidth="1"/>
    <col min="516" max="516" width="7.7109375" style="20" customWidth="1"/>
    <col min="517" max="517" width="21.85546875" style="20" customWidth="1"/>
    <col min="518" max="518" width="8.42578125" style="20" customWidth="1"/>
    <col min="519" max="520" width="2.42578125" style="20" customWidth="1"/>
    <col min="521" max="521" width="6.28515625" style="20" customWidth="1"/>
    <col min="522" max="522" width="5" style="20" customWidth="1"/>
    <col min="523" max="523" width="69.7109375" style="20" customWidth="1"/>
    <col min="524" max="525" width="0" style="20" hidden="1" customWidth="1"/>
    <col min="526" max="526" width="10.28515625" style="20" customWidth="1"/>
    <col min="527" max="527" width="10.140625" style="20" customWidth="1"/>
    <col min="528" max="767" width="8.85546875" style="20"/>
    <col min="768" max="769" width="10.140625" style="20" customWidth="1"/>
    <col min="770" max="770" width="9.42578125" style="20" customWidth="1"/>
    <col min="771" max="771" width="13.42578125" style="20" customWidth="1"/>
    <col min="772" max="772" width="7.7109375" style="20" customWidth="1"/>
    <col min="773" max="773" width="21.85546875" style="20" customWidth="1"/>
    <col min="774" max="774" width="8.42578125" style="20" customWidth="1"/>
    <col min="775" max="776" width="2.42578125" style="20" customWidth="1"/>
    <col min="777" max="777" width="6.28515625" style="20" customWidth="1"/>
    <col min="778" max="778" width="5" style="20" customWidth="1"/>
    <col min="779" max="779" width="69.7109375" style="20" customWidth="1"/>
    <col min="780" max="781" width="0" style="20" hidden="1" customWidth="1"/>
    <col min="782" max="782" width="10.28515625" style="20" customWidth="1"/>
    <col min="783" max="783" width="10.140625" style="20" customWidth="1"/>
    <col min="784" max="1023" width="8.85546875" style="20"/>
    <col min="1024" max="1025" width="10.140625" style="20" customWidth="1"/>
    <col min="1026" max="1026" width="9.42578125" style="20" customWidth="1"/>
    <col min="1027" max="1027" width="13.42578125" style="20" customWidth="1"/>
    <col min="1028" max="1028" width="7.7109375" style="20" customWidth="1"/>
    <col min="1029" max="1029" width="21.85546875" style="20" customWidth="1"/>
    <col min="1030" max="1030" width="8.42578125" style="20" customWidth="1"/>
    <col min="1031" max="1032" width="2.42578125" style="20" customWidth="1"/>
    <col min="1033" max="1033" width="6.28515625" style="20" customWidth="1"/>
    <col min="1034" max="1034" width="5" style="20" customWidth="1"/>
    <col min="1035" max="1035" width="69.7109375" style="20" customWidth="1"/>
    <col min="1036" max="1037" width="0" style="20" hidden="1" customWidth="1"/>
    <col min="1038" max="1038" width="10.28515625" style="20" customWidth="1"/>
    <col min="1039" max="1039" width="10.140625" style="20" customWidth="1"/>
    <col min="1040" max="1279" width="8.85546875" style="20"/>
    <col min="1280" max="1281" width="10.140625" style="20" customWidth="1"/>
    <col min="1282" max="1282" width="9.42578125" style="20" customWidth="1"/>
    <col min="1283" max="1283" width="13.42578125" style="20" customWidth="1"/>
    <col min="1284" max="1284" width="7.7109375" style="20" customWidth="1"/>
    <col min="1285" max="1285" width="21.85546875" style="20" customWidth="1"/>
    <col min="1286" max="1286" width="8.42578125" style="20" customWidth="1"/>
    <col min="1287" max="1288" width="2.42578125" style="20" customWidth="1"/>
    <col min="1289" max="1289" width="6.28515625" style="20" customWidth="1"/>
    <col min="1290" max="1290" width="5" style="20" customWidth="1"/>
    <col min="1291" max="1291" width="69.7109375" style="20" customWidth="1"/>
    <col min="1292" max="1293" width="0" style="20" hidden="1" customWidth="1"/>
    <col min="1294" max="1294" width="10.28515625" style="20" customWidth="1"/>
    <col min="1295" max="1295" width="10.140625" style="20" customWidth="1"/>
    <col min="1296" max="1535" width="8.85546875" style="20"/>
    <col min="1536" max="1537" width="10.140625" style="20" customWidth="1"/>
    <col min="1538" max="1538" width="9.42578125" style="20" customWidth="1"/>
    <col min="1539" max="1539" width="13.42578125" style="20" customWidth="1"/>
    <col min="1540" max="1540" width="7.7109375" style="20" customWidth="1"/>
    <col min="1541" max="1541" width="21.85546875" style="20" customWidth="1"/>
    <col min="1542" max="1542" width="8.42578125" style="20" customWidth="1"/>
    <col min="1543" max="1544" width="2.42578125" style="20" customWidth="1"/>
    <col min="1545" max="1545" width="6.28515625" style="20" customWidth="1"/>
    <col min="1546" max="1546" width="5" style="20" customWidth="1"/>
    <col min="1547" max="1547" width="69.7109375" style="20" customWidth="1"/>
    <col min="1548" max="1549" width="0" style="20" hidden="1" customWidth="1"/>
    <col min="1550" max="1550" width="10.28515625" style="20" customWidth="1"/>
    <col min="1551" max="1551" width="10.140625" style="20" customWidth="1"/>
    <col min="1552" max="1791" width="8.85546875" style="20"/>
    <col min="1792" max="1793" width="10.140625" style="20" customWidth="1"/>
    <col min="1794" max="1794" width="9.42578125" style="20" customWidth="1"/>
    <col min="1795" max="1795" width="13.42578125" style="20" customWidth="1"/>
    <col min="1796" max="1796" width="7.7109375" style="20" customWidth="1"/>
    <col min="1797" max="1797" width="21.85546875" style="20" customWidth="1"/>
    <col min="1798" max="1798" width="8.42578125" style="20" customWidth="1"/>
    <col min="1799" max="1800" width="2.42578125" style="20" customWidth="1"/>
    <col min="1801" max="1801" width="6.28515625" style="20" customWidth="1"/>
    <col min="1802" max="1802" width="5" style="20" customWidth="1"/>
    <col min="1803" max="1803" width="69.7109375" style="20" customWidth="1"/>
    <col min="1804" max="1805" width="0" style="20" hidden="1" customWidth="1"/>
    <col min="1806" max="1806" width="10.28515625" style="20" customWidth="1"/>
    <col min="1807" max="1807" width="10.140625" style="20" customWidth="1"/>
    <col min="1808" max="2047" width="8.85546875" style="20"/>
    <col min="2048" max="2049" width="10.140625" style="20" customWidth="1"/>
    <col min="2050" max="2050" width="9.42578125" style="20" customWidth="1"/>
    <col min="2051" max="2051" width="13.42578125" style="20" customWidth="1"/>
    <col min="2052" max="2052" width="7.7109375" style="20" customWidth="1"/>
    <col min="2053" max="2053" width="21.85546875" style="20" customWidth="1"/>
    <col min="2054" max="2054" width="8.42578125" style="20" customWidth="1"/>
    <col min="2055" max="2056" width="2.42578125" style="20" customWidth="1"/>
    <col min="2057" max="2057" width="6.28515625" style="20" customWidth="1"/>
    <col min="2058" max="2058" width="5" style="20" customWidth="1"/>
    <col min="2059" max="2059" width="69.7109375" style="20" customWidth="1"/>
    <col min="2060" max="2061" width="0" style="20" hidden="1" customWidth="1"/>
    <col min="2062" max="2062" width="10.28515625" style="20" customWidth="1"/>
    <col min="2063" max="2063" width="10.140625" style="20" customWidth="1"/>
    <col min="2064" max="2303" width="8.85546875" style="20"/>
    <col min="2304" max="2305" width="10.140625" style="20" customWidth="1"/>
    <col min="2306" max="2306" width="9.42578125" style="20" customWidth="1"/>
    <col min="2307" max="2307" width="13.42578125" style="20" customWidth="1"/>
    <col min="2308" max="2308" width="7.7109375" style="20" customWidth="1"/>
    <col min="2309" max="2309" width="21.85546875" style="20" customWidth="1"/>
    <col min="2310" max="2310" width="8.42578125" style="20" customWidth="1"/>
    <col min="2311" max="2312" width="2.42578125" style="20" customWidth="1"/>
    <col min="2313" max="2313" width="6.28515625" style="20" customWidth="1"/>
    <col min="2314" max="2314" width="5" style="20" customWidth="1"/>
    <col min="2315" max="2315" width="69.7109375" style="20" customWidth="1"/>
    <col min="2316" max="2317" width="0" style="20" hidden="1" customWidth="1"/>
    <col min="2318" max="2318" width="10.28515625" style="20" customWidth="1"/>
    <col min="2319" max="2319" width="10.140625" style="20" customWidth="1"/>
    <col min="2320" max="2559" width="8.85546875" style="20"/>
    <col min="2560" max="2561" width="10.140625" style="20" customWidth="1"/>
    <col min="2562" max="2562" width="9.42578125" style="20" customWidth="1"/>
    <col min="2563" max="2563" width="13.42578125" style="20" customWidth="1"/>
    <col min="2564" max="2564" width="7.7109375" style="20" customWidth="1"/>
    <col min="2565" max="2565" width="21.85546875" style="20" customWidth="1"/>
    <col min="2566" max="2566" width="8.42578125" style="20" customWidth="1"/>
    <col min="2567" max="2568" width="2.42578125" style="20" customWidth="1"/>
    <col min="2569" max="2569" width="6.28515625" style="20" customWidth="1"/>
    <col min="2570" max="2570" width="5" style="20" customWidth="1"/>
    <col min="2571" max="2571" width="69.7109375" style="20" customWidth="1"/>
    <col min="2572" max="2573" width="0" style="20" hidden="1" customWidth="1"/>
    <col min="2574" max="2574" width="10.28515625" style="20" customWidth="1"/>
    <col min="2575" max="2575" width="10.140625" style="20" customWidth="1"/>
    <col min="2576" max="2815" width="8.85546875" style="20"/>
    <col min="2816" max="2817" width="10.140625" style="20" customWidth="1"/>
    <col min="2818" max="2818" width="9.42578125" style="20" customWidth="1"/>
    <col min="2819" max="2819" width="13.42578125" style="20" customWidth="1"/>
    <col min="2820" max="2820" width="7.7109375" style="20" customWidth="1"/>
    <col min="2821" max="2821" width="21.85546875" style="20" customWidth="1"/>
    <col min="2822" max="2822" width="8.42578125" style="20" customWidth="1"/>
    <col min="2823" max="2824" width="2.42578125" style="20" customWidth="1"/>
    <col min="2825" max="2825" width="6.28515625" style="20" customWidth="1"/>
    <col min="2826" max="2826" width="5" style="20" customWidth="1"/>
    <col min="2827" max="2827" width="69.7109375" style="20" customWidth="1"/>
    <col min="2828" max="2829" width="0" style="20" hidden="1" customWidth="1"/>
    <col min="2830" max="2830" width="10.28515625" style="20" customWidth="1"/>
    <col min="2831" max="2831" width="10.140625" style="20" customWidth="1"/>
    <col min="2832" max="3071" width="8.85546875" style="20"/>
    <col min="3072" max="3073" width="10.140625" style="20" customWidth="1"/>
    <col min="3074" max="3074" width="9.42578125" style="20" customWidth="1"/>
    <col min="3075" max="3075" width="13.42578125" style="20" customWidth="1"/>
    <col min="3076" max="3076" width="7.7109375" style="20" customWidth="1"/>
    <col min="3077" max="3077" width="21.85546875" style="20" customWidth="1"/>
    <col min="3078" max="3078" width="8.42578125" style="20" customWidth="1"/>
    <col min="3079" max="3080" width="2.42578125" style="20" customWidth="1"/>
    <col min="3081" max="3081" width="6.28515625" style="20" customWidth="1"/>
    <col min="3082" max="3082" width="5" style="20" customWidth="1"/>
    <col min="3083" max="3083" width="69.7109375" style="20" customWidth="1"/>
    <col min="3084" max="3085" width="0" style="20" hidden="1" customWidth="1"/>
    <col min="3086" max="3086" width="10.28515625" style="20" customWidth="1"/>
    <col min="3087" max="3087" width="10.140625" style="20" customWidth="1"/>
    <col min="3088" max="3327" width="8.85546875" style="20"/>
    <col min="3328" max="3329" width="10.140625" style="20" customWidth="1"/>
    <col min="3330" max="3330" width="9.42578125" style="20" customWidth="1"/>
    <col min="3331" max="3331" width="13.42578125" style="20" customWidth="1"/>
    <col min="3332" max="3332" width="7.7109375" style="20" customWidth="1"/>
    <col min="3333" max="3333" width="21.85546875" style="20" customWidth="1"/>
    <col min="3334" max="3334" width="8.42578125" style="20" customWidth="1"/>
    <col min="3335" max="3336" width="2.42578125" style="20" customWidth="1"/>
    <col min="3337" max="3337" width="6.28515625" style="20" customWidth="1"/>
    <col min="3338" max="3338" width="5" style="20" customWidth="1"/>
    <col min="3339" max="3339" width="69.7109375" style="20" customWidth="1"/>
    <col min="3340" max="3341" width="0" style="20" hidden="1" customWidth="1"/>
    <col min="3342" max="3342" width="10.28515625" style="20" customWidth="1"/>
    <col min="3343" max="3343" width="10.140625" style="20" customWidth="1"/>
    <col min="3344" max="3583" width="8.85546875" style="20"/>
    <col min="3584" max="3585" width="10.140625" style="20" customWidth="1"/>
    <col min="3586" max="3586" width="9.42578125" style="20" customWidth="1"/>
    <col min="3587" max="3587" width="13.42578125" style="20" customWidth="1"/>
    <col min="3588" max="3588" width="7.7109375" style="20" customWidth="1"/>
    <col min="3589" max="3589" width="21.85546875" style="20" customWidth="1"/>
    <col min="3590" max="3590" width="8.42578125" style="20" customWidth="1"/>
    <col min="3591" max="3592" width="2.42578125" style="20" customWidth="1"/>
    <col min="3593" max="3593" width="6.28515625" style="20" customWidth="1"/>
    <col min="3594" max="3594" width="5" style="20" customWidth="1"/>
    <col min="3595" max="3595" width="69.7109375" style="20" customWidth="1"/>
    <col min="3596" max="3597" width="0" style="20" hidden="1" customWidth="1"/>
    <col min="3598" max="3598" width="10.28515625" style="20" customWidth="1"/>
    <col min="3599" max="3599" width="10.140625" style="20" customWidth="1"/>
    <col min="3600" max="3839" width="8.85546875" style="20"/>
    <col min="3840" max="3841" width="10.140625" style="20" customWidth="1"/>
    <col min="3842" max="3842" width="9.42578125" style="20" customWidth="1"/>
    <col min="3843" max="3843" width="13.42578125" style="20" customWidth="1"/>
    <col min="3844" max="3844" width="7.7109375" style="20" customWidth="1"/>
    <col min="3845" max="3845" width="21.85546875" style="20" customWidth="1"/>
    <col min="3846" max="3846" width="8.42578125" style="20" customWidth="1"/>
    <col min="3847" max="3848" width="2.42578125" style="20" customWidth="1"/>
    <col min="3849" max="3849" width="6.28515625" style="20" customWidth="1"/>
    <col min="3850" max="3850" width="5" style="20" customWidth="1"/>
    <col min="3851" max="3851" width="69.7109375" style="20" customWidth="1"/>
    <col min="3852" max="3853" width="0" style="20" hidden="1" customWidth="1"/>
    <col min="3854" max="3854" width="10.28515625" style="20" customWidth="1"/>
    <col min="3855" max="3855" width="10.140625" style="20" customWidth="1"/>
    <col min="3856" max="4095" width="8.85546875" style="20"/>
    <col min="4096" max="4097" width="10.140625" style="20" customWidth="1"/>
    <col min="4098" max="4098" width="9.42578125" style="20" customWidth="1"/>
    <col min="4099" max="4099" width="13.42578125" style="20" customWidth="1"/>
    <col min="4100" max="4100" width="7.7109375" style="20" customWidth="1"/>
    <col min="4101" max="4101" width="21.85546875" style="20" customWidth="1"/>
    <col min="4102" max="4102" width="8.42578125" style="20" customWidth="1"/>
    <col min="4103" max="4104" width="2.42578125" style="20" customWidth="1"/>
    <col min="4105" max="4105" width="6.28515625" style="20" customWidth="1"/>
    <col min="4106" max="4106" width="5" style="20" customWidth="1"/>
    <col min="4107" max="4107" width="69.7109375" style="20" customWidth="1"/>
    <col min="4108" max="4109" width="0" style="20" hidden="1" customWidth="1"/>
    <col min="4110" max="4110" width="10.28515625" style="20" customWidth="1"/>
    <col min="4111" max="4111" width="10.140625" style="20" customWidth="1"/>
    <col min="4112" max="4351" width="8.85546875" style="20"/>
    <col min="4352" max="4353" width="10.140625" style="20" customWidth="1"/>
    <col min="4354" max="4354" width="9.42578125" style="20" customWidth="1"/>
    <col min="4355" max="4355" width="13.42578125" style="20" customWidth="1"/>
    <col min="4356" max="4356" width="7.7109375" style="20" customWidth="1"/>
    <col min="4357" max="4357" width="21.85546875" style="20" customWidth="1"/>
    <col min="4358" max="4358" width="8.42578125" style="20" customWidth="1"/>
    <col min="4359" max="4360" width="2.42578125" style="20" customWidth="1"/>
    <col min="4361" max="4361" width="6.28515625" style="20" customWidth="1"/>
    <col min="4362" max="4362" width="5" style="20" customWidth="1"/>
    <col min="4363" max="4363" width="69.7109375" style="20" customWidth="1"/>
    <col min="4364" max="4365" width="0" style="20" hidden="1" customWidth="1"/>
    <col min="4366" max="4366" width="10.28515625" style="20" customWidth="1"/>
    <col min="4367" max="4367" width="10.140625" style="20" customWidth="1"/>
    <col min="4368" max="4607" width="8.85546875" style="20"/>
    <col min="4608" max="4609" width="10.140625" style="20" customWidth="1"/>
    <col min="4610" max="4610" width="9.42578125" style="20" customWidth="1"/>
    <col min="4611" max="4611" width="13.42578125" style="20" customWidth="1"/>
    <col min="4612" max="4612" width="7.7109375" style="20" customWidth="1"/>
    <col min="4613" max="4613" width="21.85546875" style="20" customWidth="1"/>
    <col min="4614" max="4614" width="8.42578125" style="20" customWidth="1"/>
    <col min="4615" max="4616" width="2.42578125" style="20" customWidth="1"/>
    <col min="4617" max="4617" width="6.28515625" style="20" customWidth="1"/>
    <col min="4618" max="4618" width="5" style="20" customWidth="1"/>
    <col min="4619" max="4619" width="69.7109375" style="20" customWidth="1"/>
    <col min="4620" max="4621" width="0" style="20" hidden="1" customWidth="1"/>
    <col min="4622" max="4622" width="10.28515625" style="20" customWidth="1"/>
    <col min="4623" max="4623" width="10.140625" style="20" customWidth="1"/>
    <col min="4624" max="4863" width="8.85546875" style="20"/>
    <col min="4864" max="4865" width="10.140625" style="20" customWidth="1"/>
    <col min="4866" max="4866" width="9.42578125" style="20" customWidth="1"/>
    <col min="4867" max="4867" width="13.42578125" style="20" customWidth="1"/>
    <col min="4868" max="4868" width="7.7109375" style="20" customWidth="1"/>
    <col min="4869" max="4869" width="21.85546875" style="20" customWidth="1"/>
    <col min="4870" max="4870" width="8.42578125" style="20" customWidth="1"/>
    <col min="4871" max="4872" width="2.42578125" style="20" customWidth="1"/>
    <col min="4873" max="4873" width="6.28515625" style="20" customWidth="1"/>
    <col min="4874" max="4874" width="5" style="20" customWidth="1"/>
    <col min="4875" max="4875" width="69.7109375" style="20" customWidth="1"/>
    <col min="4876" max="4877" width="0" style="20" hidden="1" customWidth="1"/>
    <col min="4878" max="4878" width="10.28515625" style="20" customWidth="1"/>
    <col min="4879" max="4879" width="10.140625" style="20" customWidth="1"/>
    <col min="4880" max="5119" width="8.85546875" style="20"/>
    <col min="5120" max="5121" width="10.140625" style="20" customWidth="1"/>
    <col min="5122" max="5122" width="9.42578125" style="20" customWidth="1"/>
    <col min="5123" max="5123" width="13.42578125" style="20" customWidth="1"/>
    <col min="5124" max="5124" width="7.7109375" style="20" customWidth="1"/>
    <col min="5125" max="5125" width="21.85546875" style="20" customWidth="1"/>
    <col min="5126" max="5126" width="8.42578125" style="20" customWidth="1"/>
    <col min="5127" max="5128" width="2.42578125" style="20" customWidth="1"/>
    <col min="5129" max="5129" width="6.28515625" style="20" customWidth="1"/>
    <col min="5130" max="5130" width="5" style="20" customWidth="1"/>
    <col min="5131" max="5131" width="69.7109375" style="20" customWidth="1"/>
    <col min="5132" max="5133" width="0" style="20" hidden="1" customWidth="1"/>
    <col min="5134" max="5134" width="10.28515625" style="20" customWidth="1"/>
    <col min="5135" max="5135" width="10.140625" style="20" customWidth="1"/>
    <col min="5136" max="5375" width="8.85546875" style="20"/>
    <col min="5376" max="5377" width="10.140625" style="20" customWidth="1"/>
    <col min="5378" max="5378" width="9.42578125" style="20" customWidth="1"/>
    <col min="5379" max="5379" width="13.42578125" style="20" customWidth="1"/>
    <col min="5380" max="5380" width="7.7109375" style="20" customWidth="1"/>
    <col min="5381" max="5381" width="21.85546875" style="20" customWidth="1"/>
    <col min="5382" max="5382" width="8.42578125" style="20" customWidth="1"/>
    <col min="5383" max="5384" width="2.42578125" style="20" customWidth="1"/>
    <col min="5385" max="5385" width="6.28515625" style="20" customWidth="1"/>
    <col min="5386" max="5386" width="5" style="20" customWidth="1"/>
    <col min="5387" max="5387" width="69.7109375" style="20" customWidth="1"/>
    <col min="5388" max="5389" width="0" style="20" hidden="1" customWidth="1"/>
    <col min="5390" max="5390" width="10.28515625" style="20" customWidth="1"/>
    <col min="5391" max="5391" width="10.140625" style="20" customWidth="1"/>
    <col min="5392" max="5631" width="8.85546875" style="20"/>
    <col min="5632" max="5633" width="10.140625" style="20" customWidth="1"/>
    <col min="5634" max="5634" width="9.42578125" style="20" customWidth="1"/>
    <col min="5635" max="5635" width="13.42578125" style="20" customWidth="1"/>
    <col min="5636" max="5636" width="7.7109375" style="20" customWidth="1"/>
    <col min="5637" max="5637" width="21.85546875" style="20" customWidth="1"/>
    <col min="5638" max="5638" width="8.42578125" style="20" customWidth="1"/>
    <col min="5639" max="5640" width="2.42578125" style="20" customWidth="1"/>
    <col min="5641" max="5641" width="6.28515625" style="20" customWidth="1"/>
    <col min="5642" max="5642" width="5" style="20" customWidth="1"/>
    <col min="5643" max="5643" width="69.7109375" style="20" customWidth="1"/>
    <col min="5644" max="5645" width="0" style="20" hidden="1" customWidth="1"/>
    <col min="5646" max="5646" width="10.28515625" style="20" customWidth="1"/>
    <col min="5647" max="5647" width="10.140625" style="20" customWidth="1"/>
    <col min="5648" max="5887" width="8.85546875" style="20"/>
    <col min="5888" max="5889" width="10.140625" style="20" customWidth="1"/>
    <col min="5890" max="5890" width="9.42578125" style="20" customWidth="1"/>
    <col min="5891" max="5891" width="13.42578125" style="20" customWidth="1"/>
    <col min="5892" max="5892" width="7.7109375" style="20" customWidth="1"/>
    <col min="5893" max="5893" width="21.85546875" style="20" customWidth="1"/>
    <col min="5894" max="5894" width="8.42578125" style="20" customWidth="1"/>
    <col min="5895" max="5896" width="2.42578125" style="20" customWidth="1"/>
    <col min="5897" max="5897" width="6.28515625" style="20" customWidth="1"/>
    <col min="5898" max="5898" width="5" style="20" customWidth="1"/>
    <col min="5899" max="5899" width="69.7109375" style="20" customWidth="1"/>
    <col min="5900" max="5901" width="0" style="20" hidden="1" customWidth="1"/>
    <col min="5902" max="5902" width="10.28515625" style="20" customWidth="1"/>
    <col min="5903" max="5903" width="10.140625" style="20" customWidth="1"/>
    <col min="5904" max="6143" width="8.85546875" style="20"/>
    <col min="6144" max="6145" width="10.140625" style="20" customWidth="1"/>
    <col min="6146" max="6146" width="9.42578125" style="20" customWidth="1"/>
    <col min="6147" max="6147" width="13.42578125" style="20" customWidth="1"/>
    <col min="6148" max="6148" width="7.7109375" style="20" customWidth="1"/>
    <col min="6149" max="6149" width="21.85546875" style="20" customWidth="1"/>
    <col min="6150" max="6150" width="8.42578125" style="20" customWidth="1"/>
    <col min="6151" max="6152" width="2.42578125" style="20" customWidth="1"/>
    <col min="6153" max="6153" width="6.28515625" style="20" customWidth="1"/>
    <col min="6154" max="6154" width="5" style="20" customWidth="1"/>
    <col min="6155" max="6155" width="69.7109375" style="20" customWidth="1"/>
    <col min="6156" max="6157" width="0" style="20" hidden="1" customWidth="1"/>
    <col min="6158" max="6158" width="10.28515625" style="20" customWidth="1"/>
    <col min="6159" max="6159" width="10.140625" style="20" customWidth="1"/>
    <col min="6160" max="6399" width="8.85546875" style="20"/>
    <col min="6400" max="6401" width="10.140625" style="20" customWidth="1"/>
    <col min="6402" max="6402" width="9.42578125" style="20" customWidth="1"/>
    <col min="6403" max="6403" width="13.42578125" style="20" customWidth="1"/>
    <col min="6404" max="6404" width="7.7109375" style="20" customWidth="1"/>
    <col min="6405" max="6405" width="21.85546875" style="20" customWidth="1"/>
    <col min="6406" max="6406" width="8.42578125" style="20" customWidth="1"/>
    <col min="6407" max="6408" width="2.42578125" style="20" customWidth="1"/>
    <col min="6409" max="6409" width="6.28515625" style="20" customWidth="1"/>
    <col min="6410" max="6410" width="5" style="20" customWidth="1"/>
    <col min="6411" max="6411" width="69.7109375" style="20" customWidth="1"/>
    <col min="6412" max="6413" width="0" style="20" hidden="1" customWidth="1"/>
    <col min="6414" max="6414" width="10.28515625" style="20" customWidth="1"/>
    <col min="6415" max="6415" width="10.140625" style="20" customWidth="1"/>
    <col min="6416" max="6655" width="8.85546875" style="20"/>
    <col min="6656" max="6657" width="10.140625" style="20" customWidth="1"/>
    <col min="6658" max="6658" width="9.42578125" style="20" customWidth="1"/>
    <col min="6659" max="6659" width="13.42578125" style="20" customWidth="1"/>
    <col min="6660" max="6660" width="7.7109375" style="20" customWidth="1"/>
    <col min="6661" max="6661" width="21.85546875" style="20" customWidth="1"/>
    <col min="6662" max="6662" width="8.42578125" style="20" customWidth="1"/>
    <col min="6663" max="6664" width="2.42578125" style="20" customWidth="1"/>
    <col min="6665" max="6665" width="6.28515625" style="20" customWidth="1"/>
    <col min="6666" max="6666" width="5" style="20" customWidth="1"/>
    <col min="6667" max="6667" width="69.7109375" style="20" customWidth="1"/>
    <col min="6668" max="6669" width="0" style="20" hidden="1" customWidth="1"/>
    <col min="6670" max="6670" width="10.28515625" style="20" customWidth="1"/>
    <col min="6671" max="6671" width="10.140625" style="20" customWidth="1"/>
    <col min="6672" max="6911" width="8.85546875" style="20"/>
    <col min="6912" max="6913" width="10.140625" style="20" customWidth="1"/>
    <col min="6914" max="6914" width="9.42578125" style="20" customWidth="1"/>
    <col min="6915" max="6915" width="13.42578125" style="20" customWidth="1"/>
    <col min="6916" max="6916" width="7.7109375" style="20" customWidth="1"/>
    <col min="6917" max="6917" width="21.85546875" style="20" customWidth="1"/>
    <col min="6918" max="6918" width="8.42578125" style="20" customWidth="1"/>
    <col min="6919" max="6920" width="2.42578125" style="20" customWidth="1"/>
    <col min="6921" max="6921" width="6.28515625" style="20" customWidth="1"/>
    <col min="6922" max="6922" width="5" style="20" customWidth="1"/>
    <col min="6923" max="6923" width="69.7109375" style="20" customWidth="1"/>
    <col min="6924" max="6925" width="0" style="20" hidden="1" customWidth="1"/>
    <col min="6926" max="6926" width="10.28515625" style="20" customWidth="1"/>
    <col min="6927" max="6927" width="10.140625" style="20" customWidth="1"/>
    <col min="6928" max="7167" width="8.85546875" style="20"/>
    <col min="7168" max="7169" width="10.140625" style="20" customWidth="1"/>
    <col min="7170" max="7170" width="9.42578125" style="20" customWidth="1"/>
    <col min="7171" max="7171" width="13.42578125" style="20" customWidth="1"/>
    <col min="7172" max="7172" width="7.7109375" style="20" customWidth="1"/>
    <col min="7173" max="7173" width="21.85546875" style="20" customWidth="1"/>
    <col min="7174" max="7174" width="8.42578125" style="20" customWidth="1"/>
    <col min="7175" max="7176" width="2.42578125" style="20" customWidth="1"/>
    <col min="7177" max="7177" width="6.28515625" style="20" customWidth="1"/>
    <col min="7178" max="7178" width="5" style="20" customWidth="1"/>
    <col min="7179" max="7179" width="69.7109375" style="20" customWidth="1"/>
    <col min="7180" max="7181" width="0" style="20" hidden="1" customWidth="1"/>
    <col min="7182" max="7182" width="10.28515625" style="20" customWidth="1"/>
    <col min="7183" max="7183" width="10.140625" style="20" customWidth="1"/>
    <col min="7184" max="7423" width="8.85546875" style="20"/>
    <col min="7424" max="7425" width="10.140625" style="20" customWidth="1"/>
    <col min="7426" max="7426" width="9.42578125" style="20" customWidth="1"/>
    <col min="7427" max="7427" width="13.42578125" style="20" customWidth="1"/>
    <col min="7428" max="7428" width="7.7109375" style="20" customWidth="1"/>
    <col min="7429" max="7429" width="21.85546875" style="20" customWidth="1"/>
    <col min="7430" max="7430" width="8.42578125" style="20" customWidth="1"/>
    <col min="7431" max="7432" width="2.42578125" style="20" customWidth="1"/>
    <col min="7433" max="7433" width="6.28515625" style="20" customWidth="1"/>
    <col min="7434" max="7434" width="5" style="20" customWidth="1"/>
    <col min="7435" max="7435" width="69.7109375" style="20" customWidth="1"/>
    <col min="7436" max="7437" width="0" style="20" hidden="1" customWidth="1"/>
    <col min="7438" max="7438" width="10.28515625" style="20" customWidth="1"/>
    <col min="7439" max="7439" width="10.140625" style="20" customWidth="1"/>
    <col min="7440" max="7679" width="8.85546875" style="20"/>
    <col min="7680" max="7681" width="10.140625" style="20" customWidth="1"/>
    <col min="7682" max="7682" width="9.42578125" style="20" customWidth="1"/>
    <col min="7683" max="7683" width="13.42578125" style="20" customWidth="1"/>
    <col min="7684" max="7684" width="7.7109375" style="20" customWidth="1"/>
    <col min="7685" max="7685" width="21.85546875" style="20" customWidth="1"/>
    <col min="7686" max="7686" width="8.42578125" style="20" customWidth="1"/>
    <col min="7687" max="7688" width="2.42578125" style="20" customWidth="1"/>
    <col min="7689" max="7689" width="6.28515625" style="20" customWidth="1"/>
    <col min="7690" max="7690" width="5" style="20" customWidth="1"/>
    <col min="7691" max="7691" width="69.7109375" style="20" customWidth="1"/>
    <col min="7692" max="7693" width="0" style="20" hidden="1" customWidth="1"/>
    <col min="7694" max="7694" width="10.28515625" style="20" customWidth="1"/>
    <col min="7695" max="7695" width="10.140625" style="20" customWidth="1"/>
    <col min="7696" max="7935" width="8.85546875" style="20"/>
    <col min="7936" max="7937" width="10.140625" style="20" customWidth="1"/>
    <col min="7938" max="7938" width="9.42578125" style="20" customWidth="1"/>
    <col min="7939" max="7939" width="13.42578125" style="20" customWidth="1"/>
    <col min="7940" max="7940" width="7.7109375" style="20" customWidth="1"/>
    <col min="7941" max="7941" width="21.85546875" style="20" customWidth="1"/>
    <col min="7942" max="7942" width="8.42578125" style="20" customWidth="1"/>
    <col min="7943" max="7944" width="2.42578125" style="20" customWidth="1"/>
    <col min="7945" max="7945" width="6.28515625" style="20" customWidth="1"/>
    <col min="7946" max="7946" width="5" style="20" customWidth="1"/>
    <col min="7947" max="7947" width="69.7109375" style="20" customWidth="1"/>
    <col min="7948" max="7949" width="0" style="20" hidden="1" customWidth="1"/>
    <col min="7950" max="7950" width="10.28515625" style="20" customWidth="1"/>
    <col min="7951" max="7951" width="10.140625" style="20" customWidth="1"/>
    <col min="7952" max="8191" width="8.85546875" style="20"/>
    <col min="8192" max="8193" width="10.140625" style="20" customWidth="1"/>
    <col min="8194" max="8194" width="9.42578125" style="20" customWidth="1"/>
    <col min="8195" max="8195" width="13.42578125" style="20" customWidth="1"/>
    <col min="8196" max="8196" width="7.7109375" style="20" customWidth="1"/>
    <col min="8197" max="8197" width="21.85546875" style="20" customWidth="1"/>
    <col min="8198" max="8198" width="8.42578125" style="20" customWidth="1"/>
    <col min="8199" max="8200" width="2.42578125" style="20" customWidth="1"/>
    <col min="8201" max="8201" width="6.28515625" style="20" customWidth="1"/>
    <col min="8202" max="8202" width="5" style="20" customWidth="1"/>
    <col min="8203" max="8203" width="69.7109375" style="20" customWidth="1"/>
    <col min="8204" max="8205" width="0" style="20" hidden="1" customWidth="1"/>
    <col min="8206" max="8206" width="10.28515625" style="20" customWidth="1"/>
    <col min="8207" max="8207" width="10.140625" style="20" customWidth="1"/>
    <col min="8208" max="8447" width="8.85546875" style="20"/>
    <col min="8448" max="8449" width="10.140625" style="20" customWidth="1"/>
    <col min="8450" max="8450" width="9.42578125" style="20" customWidth="1"/>
    <col min="8451" max="8451" width="13.42578125" style="20" customWidth="1"/>
    <col min="8452" max="8452" width="7.7109375" style="20" customWidth="1"/>
    <col min="8453" max="8453" width="21.85546875" style="20" customWidth="1"/>
    <col min="8454" max="8454" width="8.42578125" style="20" customWidth="1"/>
    <col min="8455" max="8456" width="2.42578125" style="20" customWidth="1"/>
    <col min="8457" max="8457" width="6.28515625" style="20" customWidth="1"/>
    <col min="8458" max="8458" width="5" style="20" customWidth="1"/>
    <col min="8459" max="8459" width="69.7109375" style="20" customWidth="1"/>
    <col min="8460" max="8461" width="0" style="20" hidden="1" customWidth="1"/>
    <col min="8462" max="8462" width="10.28515625" style="20" customWidth="1"/>
    <col min="8463" max="8463" width="10.140625" style="20" customWidth="1"/>
    <col min="8464" max="8703" width="8.85546875" style="20"/>
    <col min="8704" max="8705" width="10.140625" style="20" customWidth="1"/>
    <col min="8706" max="8706" width="9.42578125" style="20" customWidth="1"/>
    <col min="8707" max="8707" width="13.42578125" style="20" customWidth="1"/>
    <col min="8708" max="8708" width="7.7109375" style="20" customWidth="1"/>
    <col min="8709" max="8709" width="21.85546875" style="20" customWidth="1"/>
    <col min="8710" max="8710" width="8.42578125" style="20" customWidth="1"/>
    <col min="8711" max="8712" width="2.42578125" style="20" customWidth="1"/>
    <col min="8713" max="8713" width="6.28515625" style="20" customWidth="1"/>
    <col min="8714" max="8714" width="5" style="20" customWidth="1"/>
    <col min="8715" max="8715" width="69.7109375" style="20" customWidth="1"/>
    <col min="8716" max="8717" width="0" style="20" hidden="1" customWidth="1"/>
    <col min="8718" max="8718" width="10.28515625" style="20" customWidth="1"/>
    <col min="8719" max="8719" width="10.140625" style="20" customWidth="1"/>
    <col min="8720" max="8959" width="8.85546875" style="20"/>
    <col min="8960" max="8961" width="10.140625" style="20" customWidth="1"/>
    <col min="8962" max="8962" width="9.42578125" style="20" customWidth="1"/>
    <col min="8963" max="8963" width="13.42578125" style="20" customWidth="1"/>
    <col min="8964" max="8964" width="7.7109375" style="20" customWidth="1"/>
    <col min="8965" max="8965" width="21.85546875" style="20" customWidth="1"/>
    <col min="8966" max="8966" width="8.42578125" style="20" customWidth="1"/>
    <col min="8967" max="8968" width="2.42578125" style="20" customWidth="1"/>
    <col min="8969" max="8969" width="6.28515625" style="20" customWidth="1"/>
    <col min="8970" max="8970" width="5" style="20" customWidth="1"/>
    <col min="8971" max="8971" width="69.7109375" style="20" customWidth="1"/>
    <col min="8972" max="8973" width="0" style="20" hidden="1" customWidth="1"/>
    <col min="8974" max="8974" width="10.28515625" style="20" customWidth="1"/>
    <col min="8975" max="8975" width="10.140625" style="20" customWidth="1"/>
    <col min="8976" max="9215" width="8.85546875" style="20"/>
    <col min="9216" max="9217" width="10.140625" style="20" customWidth="1"/>
    <col min="9218" max="9218" width="9.42578125" style="20" customWidth="1"/>
    <col min="9219" max="9219" width="13.42578125" style="20" customWidth="1"/>
    <col min="9220" max="9220" width="7.7109375" style="20" customWidth="1"/>
    <col min="9221" max="9221" width="21.85546875" style="20" customWidth="1"/>
    <col min="9222" max="9222" width="8.42578125" style="20" customWidth="1"/>
    <col min="9223" max="9224" width="2.42578125" style="20" customWidth="1"/>
    <col min="9225" max="9225" width="6.28515625" style="20" customWidth="1"/>
    <col min="9226" max="9226" width="5" style="20" customWidth="1"/>
    <col min="9227" max="9227" width="69.7109375" style="20" customWidth="1"/>
    <col min="9228" max="9229" width="0" style="20" hidden="1" customWidth="1"/>
    <col min="9230" max="9230" width="10.28515625" style="20" customWidth="1"/>
    <col min="9231" max="9231" width="10.140625" style="20" customWidth="1"/>
    <col min="9232" max="9471" width="8.85546875" style="20"/>
    <col min="9472" max="9473" width="10.140625" style="20" customWidth="1"/>
    <col min="9474" max="9474" width="9.42578125" style="20" customWidth="1"/>
    <col min="9475" max="9475" width="13.42578125" style="20" customWidth="1"/>
    <col min="9476" max="9476" width="7.7109375" style="20" customWidth="1"/>
    <col min="9477" max="9477" width="21.85546875" style="20" customWidth="1"/>
    <col min="9478" max="9478" width="8.42578125" style="20" customWidth="1"/>
    <col min="9479" max="9480" width="2.42578125" style="20" customWidth="1"/>
    <col min="9481" max="9481" width="6.28515625" style="20" customWidth="1"/>
    <col min="9482" max="9482" width="5" style="20" customWidth="1"/>
    <col min="9483" max="9483" width="69.7109375" style="20" customWidth="1"/>
    <col min="9484" max="9485" width="0" style="20" hidden="1" customWidth="1"/>
    <col min="9486" max="9486" width="10.28515625" style="20" customWidth="1"/>
    <col min="9487" max="9487" width="10.140625" style="20" customWidth="1"/>
    <col min="9488" max="9727" width="8.85546875" style="20"/>
    <col min="9728" max="9729" width="10.140625" style="20" customWidth="1"/>
    <col min="9730" max="9730" width="9.42578125" style="20" customWidth="1"/>
    <col min="9731" max="9731" width="13.42578125" style="20" customWidth="1"/>
    <col min="9732" max="9732" width="7.7109375" style="20" customWidth="1"/>
    <col min="9733" max="9733" width="21.85546875" style="20" customWidth="1"/>
    <col min="9734" max="9734" width="8.42578125" style="20" customWidth="1"/>
    <col min="9735" max="9736" width="2.42578125" style="20" customWidth="1"/>
    <col min="9737" max="9737" width="6.28515625" style="20" customWidth="1"/>
    <col min="9738" max="9738" width="5" style="20" customWidth="1"/>
    <col min="9739" max="9739" width="69.7109375" style="20" customWidth="1"/>
    <col min="9740" max="9741" width="0" style="20" hidden="1" customWidth="1"/>
    <col min="9742" max="9742" width="10.28515625" style="20" customWidth="1"/>
    <col min="9743" max="9743" width="10.140625" style="20" customWidth="1"/>
    <col min="9744" max="9983" width="8.85546875" style="20"/>
    <col min="9984" max="9985" width="10.140625" style="20" customWidth="1"/>
    <col min="9986" max="9986" width="9.42578125" style="20" customWidth="1"/>
    <col min="9987" max="9987" width="13.42578125" style="20" customWidth="1"/>
    <col min="9988" max="9988" width="7.7109375" style="20" customWidth="1"/>
    <col min="9989" max="9989" width="21.85546875" style="20" customWidth="1"/>
    <col min="9990" max="9990" width="8.42578125" style="20" customWidth="1"/>
    <col min="9991" max="9992" width="2.42578125" style="20" customWidth="1"/>
    <col min="9993" max="9993" width="6.28515625" style="20" customWidth="1"/>
    <col min="9994" max="9994" width="5" style="20" customWidth="1"/>
    <col min="9995" max="9995" width="69.7109375" style="20" customWidth="1"/>
    <col min="9996" max="9997" width="0" style="20" hidden="1" customWidth="1"/>
    <col min="9998" max="9998" width="10.28515625" style="20" customWidth="1"/>
    <col min="9999" max="9999" width="10.140625" style="20" customWidth="1"/>
    <col min="10000" max="10239" width="8.85546875" style="20"/>
    <col min="10240" max="10241" width="10.140625" style="20" customWidth="1"/>
    <col min="10242" max="10242" width="9.42578125" style="20" customWidth="1"/>
    <col min="10243" max="10243" width="13.42578125" style="20" customWidth="1"/>
    <col min="10244" max="10244" width="7.7109375" style="20" customWidth="1"/>
    <col min="10245" max="10245" width="21.85546875" style="20" customWidth="1"/>
    <col min="10246" max="10246" width="8.42578125" style="20" customWidth="1"/>
    <col min="10247" max="10248" width="2.42578125" style="20" customWidth="1"/>
    <col min="10249" max="10249" width="6.28515625" style="20" customWidth="1"/>
    <col min="10250" max="10250" width="5" style="20" customWidth="1"/>
    <col min="10251" max="10251" width="69.7109375" style="20" customWidth="1"/>
    <col min="10252" max="10253" width="0" style="20" hidden="1" customWidth="1"/>
    <col min="10254" max="10254" width="10.28515625" style="20" customWidth="1"/>
    <col min="10255" max="10255" width="10.140625" style="20" customWidth="1"/>
    <col min="10256" max="10495" width="8.85546875" style="20"/>
    <col min="10496" max="10497" width="10.140625" style="20" customWidth="1"/>
    <col min="10498" max="10498" width="9.42578125" style="20" customWidth="1"/>
    <col min="10499" max="10499" width="13.42578125" style="20" customWidth="1"/>
    <col min="10500" max="10500" width="7.7109375" style="20" customWidth="1"/>
    <col min="10501" max="10501" width="21.85546875" style="20" customWidth="1"/>
    <col min="10502" max="10502" width="8.42578125" style="20" customWidth="1"/>
    <col min="10503" max="10504" width="2.42578125" style="20" customWidth="1"/>
    <col min="10505" max="10505" width="6.28515625" style="20" customWidth="1"/>
    <col min="10506" max="10506" width="5" style="20" customWidth="1"/>
    <col min="10507" max="10507" width="69.7109375" style="20" customWidth="1"/>
    <col min="10508" max="10509" width="0" style="20" hidden="1" customWidth="1"/>
    <col min="10510" max="10510" width="10.28515625" style="20" customWidth="1"/>
    <col min="10511" max="10511" width="10.140625" style="20" customWidth="1"/>
    <col min="10512" max="10751" width="8.85546875" style="20"/>
    <col min="10752" max="10753" width="10.140625" style="20" customWidth="1"/>
    <col min="10754" max="10754" width="9.42578125" style="20" customWidth="1"/>
    <col min="10755" max="10755" width="13.42578125" style="20" customWidth="1"/>
    <col min="10756" max="10756" width="7.7109375" style="20" customWidth="1"/>
    <col min="10757" max="10757" width="21.85546875" style="20" customWidth="1"/>
    <col min="10758" max="10758" width="8.42578125" style="20" customWidth="1"/>
    <col min="10759" max="10760" width="2.42578125" style="20" customWidth="1"/>
    <col min="10761" max="10761" width="6.28515625" style="20" customWidth="1"/>
    <col min="10762" max="10762" width="5" style="20" customWidth="1"/>
    <col min="10763" max="10763" width="69.7109375" style="20" customWidth="1"/>
    <col min="10764" max="10765" width="0" style="20" hidden="1" customWidth="1"/>
    <col min="10766" max="10766" width="10.28515625" style="20" customWidth="1"/>
    <col min="10767" max="10767" width="10.140625" style="20" customWidth="1"/>
    <col min="10768" max="11007" width="8.85546875" style="20"/>
    <col min="11008" max="11009" width="10.140625" style="20" customWidth="1"/>
    <col min="11010" max="11010" width="9.42578125" style="20" customWidth="1"/>
    <col min="11011" max="11011" width="13.42578125" style="20" customWidth="1"/>
    <col min="11012" max="11012" width="7.7109375" style="20" customWidth="1"/>
    <col min="11013" max="11013" width="21.85546875" style="20" customWidth="1"/>
    <col min="11014" max="11014" width="8.42578125" style="20" customWidth="1"/>
    <col min="11015" max="11016" width="2.42578125" style="20" customWidth="1"/>
    <col min="11017" max="11017" width="6.28515625" style="20" customWidth="1"/>
    <col min="11018" max="11018" width="5" style="20" customWidth="1"/>
    <col min="11019" max="11019" width="69.7109375" style="20" customWidth="1"/>
    <col min="11020" max="11021" width="0" style="20" hidden="1" customWidth="1"/>
    <col min="11022" max="11022" width="10.28515625" style="20" customWidth="1"/>
    <col min="11023" max="11023" width="10.140625" style="20" customWidth="1"/>
    <col min="11024" max="11263" width="8.85546875" style="20"/>
    <col min="11264" max="11265" width="10.140625" style="20" customWidth="1"/>
    <col min="11266" max="11266" width="9.42578125" style="20" customWidth="1"/>
    <col min="11267" max="11267" width="13.42578125" style="20" customWidth="1"/>
    <col min="11268" max="11268" width="7.7109375" style="20" customWidth="1"/>
    <col min="11269" max="11269" width="21.85546875" style="20" customWidth="1"/>
    <col min="11270" max="11270" width="8.42578125" style="20" customWidth="1"/>
    <col min="11271" max="11272" width="2.42578125" style="20" customWidth="1"/>
    <col min="11273" max="11273" width="6.28515625" style="20" customWidth="1"/>
    <col min="11274" max="11274" width="5" style="20" customWidth="1"/>
    <col min="11275" max="11275" width="69.7109375" style="20" customWidth="1"/>
    <col min="11276" max="11277" width="0" style="20" hidden="1" customWidth="1"/>
    <col min="11278" max="11278" width="10.28515625" style="20" customWidth="1"/>
    <col min="11279" max="11279" width="10.140625" style="20" customWidth="1"/>
    <col min="11280" max="11519" width="8.85546875" style="20"/>
    <col min="11520" max="11521" width="10.140625" style="20" customWidth="1"/>
    <col min="11522" max="11522" width="9.42578125" style="20" customWidth="1"/>
    <col min="11523" max="11523" width="13.42578125" style="20" customWidth="1"/>
    <col min="11524" max="11524" width="7.7109375" style="20" customWidth="1"/>
    <col min="11525" max="11525" width="21.85546875" style="20" customWidth="1"/>
    <col min="11526" max="11526" width="8.42578125" style="20" customWidth="1"/>
    <col min="11527" max="11528" width="2.42578125" style="20" customWidth="1"/>
    <col min="11529" max="11529" width="6.28515625" style="20" customWidth="1"/>
    <col min="11530" max="11530" width="5" style="20" customWidth="1"/>
    <col min="11531" max="11531" width="69.7109375" style="20" customWidth="1"/>
    <col min="11532" max="11533" width="0" style="20" hidden="1" customWidth="1"/>
    <col min="11534" max="11534" width="10.28515625" style="20" customWidth="1"/>
    <col min="11535" max="11535" width="10.140625" style="20" customWidth="1"/>
    <col min="11536" max="11775" width="8.85546875" style="20"/>
    <col min="11776" max="11777" width="10.140625" style="20" customWidth="1"/>
    <col min="11778" max="11778" width="9.42578125" style="20" customWidth="1"/>
    <col min="11779" max="11779" width="13.42578125" style="20" customWidth="1"/>
    <col min="11780" max="11780" width="7.7109375" style="20" customWidth="1"/>
    <col min="11781" max="11781" width="21.85546875" style="20" customWidth="1"/>
    <col min="11782" max="11782" width="8.42578125" style="20" customWidth="1"/>
    <col min="11783" max="11784" width="2.42578125" style="20" customWidth="1"/>
    <col min="11785" max="11785" width="6.28515625" style="20" customWidth="1"/>
    <col min="11786" max="11786" width="5" style="20" customWidth="1"/>
    <col min="11787" max="11787" width="69.7109375" style="20" customWidth="1"/>
    <col min="11788" max="11789" width="0" style="20" hidden="1" customWidth="1"/>
    <col min="11790" max="11790" width="10.28515625" style="20" customWidth="1"/>
    <col min="11791" max="11791" width="10.140625" style="20" customWidth="1"/>
    <col min="11792" max="12031" width="8.85546875" style="20"/>
    <col min="12032" max="12033" width="10.140625" style="20" customWidth="1"/>
    <col min="12034" max="12034" width="9.42578125" style="20" customWidth="1"/>
    <col min="12035" max="12035" width="13.42578125" style="20" customWidth="1"/>
    <col min="12036" max="12036" width="7.7109375" style="20" customWidth="1"/>
    <col min="12037" max="12037" width="21.85546875" style="20" customWidth="1"/>
    <col min="12038" max="12038" width="8.42578125" style="20" customWidth="1"/>
    <col min="12039" max="12040" width="2.42578125" style="20" customWidth="1"/>
    <col min="12041" max="12041" width="6.28515625" style="20" customWidth="1"/>
    <col min="12042" max="12042" width="5" style="20" customWidth="1"/>
    <col min="12043" max="12043" width="69.7109375" style="20" customWidth="1"/>
    <col min="12044" max="12045" width="0" style="20" hidden="1" customWidth="1"/>
    <col min="12046" max="12046" width="10.28515625" style="20" customWidth="1"/>
    <col min="12047" max="12047" width="10.140625" style="20" customWidth="1"/>
    <col min="12048" max="12287" width="8.85546875" style="20"/>
    <col min="12288" max="12289" width="10.140625" style="20" customWidth="1"/>
    <col min="12290" max="12290" width="9.42578125" style="20" customWidth="1"/>
    <col min="12291" max="12291" width="13.42578125" style="20" customWidth="1"/>
    <col min="12292" max="12292" width="7.7109375" style="20" customWidth="1"/>
    <col min="12293" max="12293" width="21.85546875" style="20" customWidth="1"/>
    <col min="12294" max="12294" width="8.42578125" style="20" customWidth="1"/>
    <col min="12295" max="12296" width="2.42578125" style="20" customWidth="1"/>
    <col min="12297" max="12297" width="6.28515625" style="20" customWidth="1"/>
    <col min="12298" max="12298" width="5" style="20" customWidth="1"/>
    <col min="12299" max="12299" width="69.7109375" style="20" customWidth="1"/>
    <col min="12300" max="12301" width="0" style="20" hidden="1" customWidth="1"/>
    <col min="12302" max="12302" width="10.28515625" style="20" customWidth="1"/>
    <col min="12303" max="12303" width="10.140625" style="20" customWidth="1"/>
    <col min="12304" max="12543" width="8.85546875" style="20"/>
    <col min="12544" max="12545" width="10.140625" style="20" customWidth="1"/>
    <col min="12546" max="12546" width="9.42578125" style="20" customWidth="1"/>
    <col min="12547" max="12547" width="13.42578125" style="20" customWidth="1"/>
    <col min="12548" max="12548" width="7.7109375" style="20" customWidth="1"/>
    <col min="12549" max="12549" width="21.85546875" style="20" customWidth="1"/>
    <col min="12550" max="12550" width="8.42578125" style="20" customWidth="1"/>
    <col min="12551" max="12552" width="2.42578125" style="20" customWidth="1"/>
    <col min="12553" max="12553" width="6.28515625" style="20" customWidth="1"/>
    <col min="12554" max="12554" width="5" style="20" customWidth="1"/>
    <col min="12555" max="12555" width="69.7109375" style="20" customWidth="1"/>
    <col min="12556" max="12557" width="0" style="20" hidden="1" customWidth="1"/>
    <col min="12558" max="12558" width="10.28515625" style="20" customWidth="1"/>
    <col min="12559" max="12559" width="10.140625" style="20" customWidth="1"/>
    <col min="12560" max="12799" width="8.85546875" style="20"/>
    <col min="12800" max="12801" width="10.140625" style="20" customWidth="1"/>
    <col min="12802" max="12802" width="9.42578125" style="20" customWidth="1"/>
    <col min="12803" max="12803" width="13.42578125" style="20" customWidth="1"/>
    <col min="12804" max="12804" width="7.7109375" style="20" customWidth="1"/>
    <col min="12805" max="12805" width="21.85546875" style="20" customWidth="1"/>
    <col min="12806" max="12806" width="8.42578125" style="20" customWidth="1"/>
    <col min="12807" max="12808" width="2.42578125" style="20" customWidth="1"/>
    <col min="12809" max="12809" width="6.28515625" style="20" customWidth="1"/>
    <col min="12810" max="12810" width="5" style="20" customWidth="1"/>
    <col min="12811" max="12811" width="69.7109375" style="20" customWidth="1"/>
    <col min="12812" max="12813" width="0" style="20" hidden="1" customWidth="1"/>
    <col min="12814" max="12814" width="10.28515625" style="20" customWidth="1"/>
    <col min="12815" max="12815" width="10.140625" style="20" customWidth="1"/>
    <col min="12816" max="13055" width="8.85546875" style="20"/>
    <col min="13056" max="13057" width="10.140625" style="20" customWidth="1"/>
    <col min="13058" max="13058" width="9.42578125" style="20" customWidth="1"/>
    <col min="13059" max="13059" width="13.42578125" style="20" customWidth="1"/>
    <col min="13060" max="13060" width="7.7109375" style="20" customWidth="1"/>
    <col min="13061" max="13061" width="21.85546875" style="20" customWidth="1"/>
    <col min="13062" max="13062" width="8.42578125" style="20" customWidth="1"/>
    <col min="13063" max="13064" width="2.42578125" style="20" customWidth="1"/>
    <col min="13065" max="13065" width="6.28515625" style="20" customWidth="1"/>
    <col min="13066" max="13066" width="5" style="20" customWidth="1"/>
    <col min="13067" max="13067" width="69.7109375" style="20" customWidth="1"/>
    <col min="13068" max="13069" width="0" style="20" hidden="1" customWidth="1"/>
    <col min="13070" max="13070" width="10.28515625" style="20" customWidth="1"/>
    <col min="13071" max="13071" width="10.140625" style="20" customWidth="1"/>
    <col min="13072" max="13311" width="8.85546875" style="20"/>
    <col min="13312" max="13313" width="10.140625" style="20" customWidth="1"/>
    <col min="13314" max="13314" width="9.42578125" style="20" customWidth="1"/>
    <col min="13315" max="13315" width="13.42578125" style="20" customWidth="1"/>
    <col min="13316" max="13316" width="7.7109375" style="20" customWidth="1"/>
    <col min="13317" max="13317" width="21.85546875" style="20" customWidth="1"/>
    <col min="13318" max="13318" width="8.42578125" style="20" customWidth="1"/>
    <col min="13319" max="13320" width="2.42578125" style="20" customWidth="1"/>
    <col min="13321" max="13321" width="6.28515625" style="20" customWidth="1"/>
    <col min="13322" max="13322" width="5" style="20" customWidth="1"/>
    <col min="13323" max="13323" width="69.7109375" style="20" customWidth="1"/>
    <col min="13324" max="13325" width="0" style="20" hidden="1" customWidth="1"/>
    <col min="13326" max="13326" width="10.28515625" style="20" customWidth="1"/>
    <col min="13327" max="13327" width="10.140625" style="20" customWidth="1"/>
    <col min="13328" max="13567" width="8.85546875" style="20"/>
    <col min="13568" max="13569" width="10.140625" style="20" customWidth="1"/>
    <col min="13570" max="13570" width="9.42578125" style="20" customWidth="1"/>
    <col min="13571" max="13571" width="13.42578125" style="20" customWidth="1"/>
    <col min="13572" max="13572" width="7.7109375" style="20" customWidth="1"/>
    <col min="13573" max="13573" width="21.85546875" style="20" customWidth="1"/>
    <col min="13574" max="13574" width="8.42578125" style="20" customWidth="1"/>
    <col min="13575" max="13576" width="2.42578125" style="20" customWidth="1"/>
    <col min="13577" max="13577" width="6.28515625" style="20" customWidth="1"/>
    <col min="13578" max="13578" width="5" style="20" customWidth="1"/>
    <col min="13579" max="13579" width="69.7109375" style="20" customWidth="1"/>
    <col min="13580" max="13581" width="0" style="20" hidden="1" customWidth="1"/>
    <col min="13582" max="13582" width="10.28515625" style="20" customWidth="1"/>
    <col min="13583" max="13583" width="10.140625" style="20" customWidth="1"/>
    <col min="13584" max="13823" width="8.85546875" style="20"/>
    <col min="13824" max="13825" width="10.140625" style="20" customWidth="1"/>
    <col min="13826" max="13826" width="9.42578125" style="20" customWidth="1"/>
    <col min="13827" max="13827" width="13.42578125" style="20" customWidth="1"/>
    <col min="13828" max="13828" width="7.7109375" style="20" customWidth="1"/>
    <col min="13829" max="13829" width="21.85546875" style="20" customWidth="1"/>
    <col min="13830" max="13830" width="8.42578125" style="20" customWidth="1"/>
    <col min="13831" max="13832" width="2.42578125" style="20" customWidth="1"/>
    <col min="13833" max="13833" width="6.28515625" style="20" customWidth="1"/>
    <col min="13834" max="13834" width="5" style="20" customWidth="1"/>
    <col min="13835" max="13835" width="69.7109375" style="20" customWidth="1"/>
    <col min="13836" max="13837" width="0" style="20" hidden="1" customWidth="1"/>
    <col min="13838" max="13838" width="10.28515625" style="20" customWidth="1"/>
    <col min="13839" max="13839" width="10.140625" style="20" customWidth="1"/>
    <col min="13840" max="14079" width="8.85546875" style="20"/>
    <col min="14080" max="14081" width="10.140625" style="20" customWidth="1"/>
    <col min="14082" max="14082" width="9.42578125" style="20" customWidth="1"/>
    <col min="14083" max="14083" width="13.42578125" style="20" customWidth="1"/>
    <col min="14084" max="14084" width="7.7109375" style="20" customWidth="1"/>
    <col min="14085" max="14085" width="21.85546875" style="20" customWidth="1"/>
    <col min="14086" max="14086" width="8.42578125" style="20" customWidth="1"/>
    <col min="14087" max="14088" width="2.42578125" style="20" customWidth="1"/>
    <col min="14089" max="14089" width="6.28515625" style="20" customWidth="1"/>
    <col min="14090" max="14090" width="5" style="20" customWidth="1"/>
    <col min="14091" max="14091" width="69.7109375" style="20" customWidth="1"/>
    <col min="14092" max="14093" width="0" style="20" hidden="1" customWidth="1"/>
    <col min="14094" max="14094" width="10.28515625" style="20" customWidth="1"/>
    <col min="14095" max="14095" width="10.140625" style="20" customWidth="1"/>
    <col min="14096" max="14335" width="8.85546875" style="20"/>
    <col min="14336" max="14337" width="10.140625" style="20" customWidth="1"/>
    <col min="14338" max="14338" width="9.42578125" style="20" customWidth="1"/>
    <col min="14339" max="14339" width="13.42578125" style="20" customWidth="1"/>
    <col min="14340" max="14340" width="7.7109375" style="20" customWidth="1"/>
    <col min="14341" max="14341" width="21.85546875" style="20" customWidth="1"/>
    <col min="14342" max="14342" width="8.42578125" style="20" customWidth="1"/>
    <col min="14343" max="14344" width="2.42578125" style="20" customWidth="1"/>
    <col min="14345" max="14345" width="6.28515625" style="20" customWidth="1"/>
    <col min="14346" max="14346" width="5" style="20" customWidth="1"/>
    <col min="14347" max="14347" width="69.7109375" style="20" customWidth="1"/>
    <col min="14348" max="14349" width="0" style="20" hidden="1" customWidth="1"/>
    <col min="14350" max="14350" width="10.28515625" style="20" customWidth="1"/>
    <col min="14351" max="14351" width="10.140625" style="20" customWidth="1"/>
    <col min="14352" max="14591" width="8.85546875" style="20"/>
    <col min="14592" max="14593" width="10.140625" style="20" customWidth="1"/>
    <col min="14594" max="14594" width="9.42578125" style="20" customWidth="1"/>
    <col min="14595" max="14595" width="13.42578125" style="20" customWidth="1"/>
    <col min="14596" max="14596" width="7.7109375" style="20" customWidth="1"/>
    <col min="14597" max="14597" width="21.85546875" style="20" customWidth="1"/>
    <col min="14598" max="14598" width="8.42578125" style="20" customWidth="1"/>
    <col min="14599" max="14600" width="2.42578125" style="20" customWidth="1"/>
    <col min="14601" max="14601" width="6.28515625" style="20" customWidth="1"/>
    <col min="14602" max="14602" width="5" style="20" customWidth="1"/>
    <col min="14603" max="14603" width="69.7109375" style="20" customWidth="1"/>
    <col min="14604" max="14605" width="0" style="20" hidden="1" customWidth="1"/>
    <col min="14606" max="14606" width="10.28515625" style="20" customWidth="1"/>
    <col min="14607" max="14607" width="10.140625" style="20" customWidth="1"/>
    <col min="14608" max="14847" width="8.85546875" style="20"/>
    <col min="14848" max="14849" width="10.140625" style="20" customWidth="1"/>
    <col min="14850" max="14850" width="9.42578125" style="20" customWidth="1"/>
    <col min="14851" max="14851" width="13.42578125" style="20" customWidth="1"/>
    <col min="14852" max="14852" width="7.7109375" style="20" customWidth="1"/>
    <col min="14853" max="14853" width="21.85546875" style="20" customWidth="1"/>
    <col min="14854" max="14854" width="8.42578125" style="20" customWidth="1"/>
    <col min="14855" max="14856" width="2.42578125" style="20" customWidth="1"/>
    <col min="14857" max="14857" width="6.28515625" style="20" customWidth="1"/>
    <col min="14858" max="14858" width="5" style="20" customWidth="1"/>
    <col min="14859" max="14859" width="69.7109375" style="20" customWidth="1"/>
    <col min="14860" max="14861" width="0" style="20" hidden="1" customWidth="1"/>
    <col min="14862" max="14862" width="10.28515625" style="20" customWidth="1"/>
    <col min="14863" max="14863" width="10.140625" style="20" customWidth="1"/>
    <col min="14864" max="15103" width="8.85546875" style="20"/>
    <col min="15104" max="15105" width="10.140625" style="20" customWidth="1"/>
    <col min="15106" max="15106" width="9.42578125" style="20" customWidth="1"/>
    <col min="15107" max="15107" width="13.42578125" style="20" customWidth="1"/>
    <col min="15108" max="15108" width="7.7109375" style="20" customWidth="1"/>
    <col min="15109" max="15109" width="21.85546875" style="20" customWidth="1"/>
    <col min="15110" max="15110" width="8.42578125" style="20" customWidth="1"/>
    <col min="15111" max="15112" width="2.42578125" style="20" customWidth="1"/>
    <col min="15113" max="15113" width="6.28515625" style="20" customWidth="1"/>
    <col min="15114" max="15114" width="5" style="20" customWidth="1"/>
    <col min="15115" max="15115" width="69.7109375" style="20" customWidth="1"/>
    <col min="15116" max="15117" width="0" style="20" hidden="1" customWidth="1"/>
    <col min="15118" max="15118" width="10.28515625" style="20" customWidth="1"/>
    <col min="15119" max="15119" width="10.140625" style="20" customWidth="1"/>
    <col min="15120" max="15359" width="8.85546875" style="20"/>
    <col min="15360" max="15361" width="10.140625" style="20" customWidth="1"/>
    <col min="15362" max="15362" width="9.42578125" style="20" customWidth="1"/>
    <col min="15363" max="15363" width="13.42578125" style="20" customWidth="1"/>
    <col min="15364" max="15364" width="7.7109375" style="20" customWidth="1"/>
    <col min="15365" max="15365" width="21.85546875" style="20" customWidth="1"/>
    <col min="15366" max="15366" width="8.42578125" style="20" customWidth="1"/>
    <col min="15367" max="15368" width="2.42578125" style="20" customWidth="1"/>
    <col min="15369" max="15369" width="6.28515625" style="20" customWidth="1"/>
    <col min="15370" max="15370" width="5" style="20" customWidth="1"/>
    <col min="15371" max="15371" width="69.7109375" style="20" customWidth="1"/>
    <col min="15372" max="15373" width="0" style="20" hidden="1" customWidth="1"/>
    <col min="15374" max="15374" width="10.28515625" style="20" customWidth="1"/>
    <col min="15375" max="15375" width="10.140625" style="20" customWidth="1"/>
    <col min="15376" max="15615" width="8.85546875" style="20"/>
    <col min="15616" max="15617" width="10.140625" style="20" customWidth="1"/>
    <col min="15618" max="15618" width="9.42578125" style="20" customWidth="1"/>
    <col min="15619" max="15619" width="13.42578125" style="20" customWidth="1"/>
    <col min="15620" max="15620" width="7.7109375" style="20" customWidth="1"/>
    <col min="15621" max="15621" width="21.85546875" style="20" customWidth="1"/>
    <col min="15622" max="15622" width="8.42578125" style="20" customWidth="1"/>
    <col min="15623" max="15624" width="2.42578125" style="20" customWidth="1"/>
    <col min="15625" max="15625" width="6.28515625" style="20" customWidth="1"/>
    <col min="15626" max="15626" width="5" style="20" customWidth="1"/>
    <col min="15627" max="15627" width="69.7109375" style="20" customWidth="1"/>
    <col min="15628" max="15629" width="0" style="20" hidden="1" customWidth="1"/>
    <col min="15630" max="15630" width="10.28515625" style="20" customWidth="1"/>
    <col min="15631" max="15631" width="10.140625" style="20" customWidth="1"/>
    <col min="15632" max="15871" width="8.85546875" style="20"/>
    <col min="15872" max="15873" width="10.140625" style="20" customWidth="1"/>
    <col min="15874" max="15874" width="9.42578125" style="20" customWidth="1"/>
    <col min="15875" max="15875" width="13.42578125" style="20" customWidth="1"/>
    <col min="15876" max="15876" width="7.7109375" style="20" customWidth="1"/>
    <col min="15877" max="15877" width="21.85546875" style="20" customWidth="1"/>
    <col min="15878" max="15878" width="8.42578125" style="20" customWidth="1"/>
    <col min="15879" max="15880" width="2.42578125" style="20" customWidth="1"/>
    <col min="15881" max="15881" width="6.28515625" style="20" customWidth="1"/>
    <col min="15882" max="15882" width="5" style="20" customWidth="1"/>
    <col min="15883" max="15883" width="69.7109375" style="20" customWidth="1"/>
    <col min="15884" max="15885" width="0" style="20" hidden="1" customWidth="1"/>
    <col min="15886" max="15886" width="10.28515625" style="20" customWidth="1"/>
    <col min="15887" max="15887" width="10.140625" style="20" customWidth="1"/>
    <col min="15888" max="16127" width="8.85546875" style="20"/>
    <col min="16128" max="16129" width="10.140625" style="20" customWidth="1"/>
    <col min="16130" max="16130" width="9.42578125" style="20" customWidth="1"/>
    <col min="16131" max="16131" width="13.42578125" style="20" customWidth="1"/>
    <col min="16132" max="16132" width="7.7109375" style="20" customWidth="1"/>
    <col min="16133" max="16133" width="21.85546875" style="20" customWidth="1"/>
    <col min="16134" max="16134" width="8.42578125" style="20" customWidth="1"/>
    <col min="16135" max="16136" width="2.42578125" style="20" customWidth="1"/>
    <col min="16137" max="16137" width="6.28515625" style="20" customWidth="1"/>
    <col min="16138" max="16138" width="5" style="20" customWidth="1"/>
    <col min="16139" max="16139" width="69.7109375" style="20" customWidth="1"/>
    <col min="16140" max="16141" width="0" style="20" hidden="1" customWidth="1"/>
    <col min="16142" max="16142" width="10.28515625" style="20" customWidth="1"/>
    <col min="16143" max="16143" width="10.140625" style="20" customWidth="1"/>
    <col min="16144" max="16384" width="8.85546875" style="20"/>
  </cols>
  <sheetData>
    <row r="1" spans="1:17" s="1" customFormat="1" ht="45" customHeight="1">
      <c r="G1" s="2"/>
      <c r="H1" s="2"/>
      <c r="N1" s="3"/>
    </row>
    <row r="2" spans="1:17" s="8" customFormat="1" ht="33" customHeight="1">
      <c r="A2" s="4" t="s">
        <v>122</v>
      </c>
      <c r="B2" s="4" t="s">
        <v>0</v>
      </c>
      <c r="C2" s="4" t="s">
        <v>1</v>
      </c>
      <c r="D2" s="4"/>
      <c r="E2" s="4" t="s">
        <v>2</v>
      </c>
      <c r="F2" s="4" t="s">
        <v>3</v>
      </c>
      <c r="G2" s="5" t="s">
        <v>4</v>
      </c>
      <c r="H2" s="5" t="s">
        <v>5</v>
      </c>
      <c r="I2" s="4" t="s">
        <v>6</v>
      </c>
      <c r="J2" s="508" t="s">
        <v>7</v>
      </c>
      <c r="K2" s="508"/>
      <c r="L2" s="4" t="s">
        <v>8</v>
      </c>
      <c r="M2" s="6"/>
      <c r="N2" s="7" t="s">
        <v>9</v>
      </c>
      <c r="O2" s="4" t="s">
        <v>10</v>
      </c>
      <c r="P2" s="8" t="s">
        <v>131</v>
      </c>
      <c r="Q2" s="8" t="s">
        <v>132</v>
      </c>
    </row>
    <row r="3" spans="1:17" s="13" customFormat="1">
      <c r="A3" s="9"/>
      <c r="B3" s="9"/>
      <c r="C3" s="9"/>
      <c r="D3" s="9"/>
      <c r="E3" s="9"/>
      <c r="F3" s="9"/>
      <c r="G3" s="9"/>
      <c r="H3" s="9"/>
      <c r="I3" s="9"/>
      <c r="J3" s="9"/>
      <c r="K3" s="9"/>
      <c r="L3" s="10"/>
      <c r="M3" s="11"/>
      <c r="N3" s="12"/>
      <c r="O3" s="9"/>
      <c r="P3" s="49"/>
    </row>
    <row r="4" spans="1:17" s="16" customFormat="1">
      <c r="A4" s="19" t="s">
        <v>15</v>
      </c>
      <c r="B4" s="15" t="s">
        <v>11</v>
      </c>
      <c r="C4" s="42" t="s">
        <v>20</v>
      </c>
      <c r="D4" s="15"/>
      <c r="E4" s="15" t="s">
        <v>130</v>
      </c>
      <c r="F4" s="15" t="s">
        <v>16</v>
      </c>
      <c r="G4" s="15"/>
      <c r="H4" s="15"/>
      <c r="I4" s="15" t="s">
        <v>14</v>
      </c>
      <c r="J4" s="14" t="s">
        <v>17</v>
      </c>
      <c r="L4" s="14" t="s">
        <v>18</v>
      </c>
      <c r="M4" s="17"/>
      <c r="N4" s="18" t="s">
        <v>13</v>
      </c>
      <c r="O4" s="19" t="s">
        <v>15</v>
      </c>
      <c r="P4" s="14"/>
      <c r="Q4" s="16" t="s">
        <v>108</v>
      </c>
    </row>
    <row r="5" spans="1:17" s="43" customFormat="1">
      <c r="A5" s="41" t="s">
        <v>25</v>
      </c>
      <c r="B5" s="42" t="s">
        <v>11</v>
      </c>
      <c r="C5" s="42" t="s">
        <v>20</v>
      </c>
      <c r="D5" s="42"/>
      <c r="E5" s="42" t="s">
        <v>130</v>
      </c>
      <c r="F5" s="42" t="s">
        <v>16</v>
      </c>
      <c r="G5" s="44"/>
      <c r="H5" s="44"/>
      <c r="I5" s="42" t="s">
        <v>14</v>
      </c>
      <c r="J5" s="41" t="s">
        <v>219</v>
      </c>
      <c r="L5" s="41" t="s">
        <v>220</v>
      </c>
      <c r="M5" s="44"/>
      <c r="N5" s="45"/>
      <c r="O5" s="41" t="s">
        <v>25</v>
      </c>
      <c r="P5" s="41"/>
      <c r="Q5" s="43" t="s">
        <v>108</v>
      </c>
    </row>
    <row r="6" spans="1:17" s="16" customFormat="1">
      <c r="A6" s="14" t="s">
        <v>25</v>
      </c>
      <c r="B6" s="15" t="s">
        <v>11</v>
      </c>
      <c r="C6" s="42" t="s">
        <v>20</v>
      </c>
      <c r="D6" s="15"/>
      <c r="E6" s="44" t="s">
        <v>58</v>
      </c>
      <c r="F6" s="15" t="s">
        <v>21</v>
      </c>
      <c r="G6" s="17"/>
      <c r="H6" s="17"/>
      <c r="I6" s="15" t="s">
        <v>14</v>
      </c>
      <c r="J6" s="14" t="s">
        <v>27</v>
      </c>
      <c r="L6" s="14" t="s">
        <v>28</v>
      </c>
      <c r="M6" s="17"/>
      <c r="N6" s="18"/>
      <c r="O6" s="14" t="s">
        <v>25</v>
      </c>
      <c r="P6" s="14"/>
      <c r="Q6" s="43" t="s">
        <v>108</v>
      </c>
    </row>
    <row r="7" spans="1:17" s="16" customFormat="1">
      <c r="A7" s="14" t="s">
        <v>29</v>
      </c>
      <c r="B7" s="15" t="s">
        <v>11</v>
      </c>
      <c r="C7" s="42" t="s">
        <v>20</v>
      </c>
      <c r="D7" s="15"/>
      <c r="E7" s="44" t="s">
        <v>58</v>
      </c>
      <c r="F7" s="15" t="s">
        <v>21</v>
      </c>
      <c r="G7" s="17"/>
      <c r="H7" s="17"/>
      <c r="I7" s="15" t="s">
        <v>14</v>
      </c>
      <c r="J7" s="14" t="s">
        <v>30</v>
      </c>
      <c r="L7" s="14" t="s">
        <v>31</v>
      </c>
      <c r="M7" s="17"/>
      <c r="N7" s="18"/>
      <c r="O7" s="14" t="s">
        <v>29</v>
      </c>
      <c r="P7" s="14"/>
      <c r="Q7" s="43" t="s">
        <v>108</v>
      </c>
    </row>
    <row r="8" spans="1:17" s="16" customFormat="1">
      <c r="A8" s="14" t="s">
        <v>32</v>
      </c>
      <c r="B8" s="15" t="s">
        <v>11</v>
      </c>
      <c r="C8" s="42" t="s">
        <v>20</v>
      </c>
      <c r="D8" s="15"/>
      <c r="E8" s="44" t="s">
        <v>58</v>
      </c>
      <c r="F8" s="15" t="s">
        <v>21</v>
      </c>
      <c r="G8" s="17"/>
      <c r="H8" s="17"/>
      <c r="I8" s="15" t="s">
        <v>14</v>
      </c>
      <c r="J8" s="14" t="s">
        <v>33</v>
      </c>
      <c r="L8" s="14" t="s">
        <v>34</v>
      </c>
      <c r="M8" s="17"/>
      <c r="N8" s="18"/>
      <c r="O8" s="14" t="s">
        <v>32</v>
      </c>
      <c r="P8" s="14"/>
      <c r="Q8" s="43" t="s">
        <v>108</v>
      </c>
    </row>
    <row r="9" spans="1:17" s="16" customFormat="1">
      <c r="A9" s="14" t="s">
        <v>19</v>
      </c>
      <c r="B9" s="15" t="s">
        <v>11</v>
      </c>
      <c r="C9" s="42" t="s">
        <v>20</v>
      </c>
      <c r="D9" s="15"/>
      <c r="E9" s="44" t="s">
        <v>58</v>
      </c>
      <c r="F9" s="15" t="s">
        <v>21</v>
      </c>
      <c r="G9" s="17"/>
      <c r="H9" s="17"/>
      <c r="I9" s="15" t="s">
        <v>14</v>
      </c>
      <c r="J9" s="14" t="s">
        <v>22</v>
      </c>
      <c r="L9" s="14" t="s">
        <v>23</v>
      </c>
      <c r="M9" s="17"/>
      <c r="N9" s="18"/>
      <c r="O9" s="14" t="s">
        <v>19</v>
      </c>
      <c r="P9" s="14"/>
      <c r="Q9" s="43" t="s">
        <v>108</v>
      </c>
    </row>
    <row r="10" spans="1:17" s="13" customFormat="1">
      <c r="B10" s="22"/>
      <c r="C10" s="22"/>
      <c r="D10" s="22"/>
      <c r="E10" s="22"/>
      <c r="F10" s="22"/>
      <c r="G10" s="23"/>
      <c r="H10" s="23"/>
      <c r="I10" s="22"/>
      <c r="J10" s="22"/>
      <c r="M10" s="24"/>
      <c r="N10" s="25"/>
      <c r="P10" s="41"/>
    </row>
    <row r="11" spans="1:17">
      <c r="J11" s="44"/>
      <c r="K11" s="48"/>
    </row>
  </sheetData>
  <mergeCells count="1">
    <mergeCell ref="J2:K2"/>
  </mergeCells>
  <conditionalFormatting sqref="I2:I4 I6:I65438">
    <cfRule type="cellIs" dxfId="767" priority="77" operator="equal">
      <formula>"Conditional"</formula>
    </cfRule>
  </conditionalFormatting>
  <conditionalFormatting sqref="C2:D4 C6:D65438">
    <cfRule type="cellIs" dxfId="766" priority="76" operator="equal">
      <formula>"Observation"</formula>
    </cfRule>
  </conditionalFormatting>
  <conditionalFormatting sqref="I5">
    <cfRule type="cellIs" dxfId="765" priority="2" operator="equal">
      <formula>"Conditional"</formula>
    </cfRule>
  </conditionalFormatting>
  <conditionalFormatting sqref="C5:D5">
    <cfRule type="cellIs" dxfId="764" priority="1" operator="equal">
      <formula>"Observation"</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3" tint="-0.499984740745262"/>
    <outlinePr summaryBelow="0" summaryRight="0"/>
    <pageSetUpPr fitToPage="1"/>
  </sheetPr>
  <dimension ref="A1:S180"/>
  <sheetViews>
    <sheetView zoomScale="80" zoomScaleNormal="80" zoomScaleSheetLayoutView="90" workbookViewId="0">
      <pane xSplit="1" ySplit="2" topLeftCell="B75" activePane="bottomRight" state="frozen"/>
      <selection pane="topRight" activeCell="B1" sqref="B1"/>
      <selection pane="bottomLeft" activeCell="A3" sqref="A3"/>
      <selection pane="bottomRight" activeCell="A92" sqref="A92"/>
    </sheetView>
  </sheetViews>
  <sheetFormatPr defaultColWidth="8.85546875" defaultRowHeight="15" outlineLevelRow="1"/>
  <cols>
    <col min="1" max="1" width="10.140625" style="48" customWidth="1"/>
    <col min="2" max="2" width="9.140625" style="44" hidden="1" customWidth="1"/>
    <col min="3" max="4" width="9.42578125" style="44" hidden="1" customWidth="1"/>
    <col min="5" max="5" width="18.140625" style="44" hidden="1" customWidth="1"/>
    <col min="6" max="6" width="24" style="44" hidden="1" customWidth="1"/>
    <col min="7" max="7" width="8.42578125" style="44" hidden="1" customWidth="1"/>
    <col min="8" max="8" width="6.42578125" style="30" hidden="1" customWidth="1"/>
    <col min="9" max="9" width="6.7109375" style="30" hidden="1" customWidth="1"/>
    <col min="10" max="10" width="9" style="44" customWidth="1"/>
    <col min="11" max="11" width="55.42578125" style="48" customWidth="1"/>
    <col min="12" max="12" width="7.7109375" style="49" customWidth="1"/>
    <col min="13" max="13" width="57" style="44" customWidth="1"/>
    <col min="14" max="14" width="13.42578125" style="51" customWidth="1"/>
    <col min="15" max="15" width="46" style="48" customWidth="1"/>
    <col min="16" max="16" width="36" style="48" customWidth="1"/>
    <col min="17" max="256" width="8.85546875" style="48"/>
    <col min="257" max="257" width="10.140625" style="48" customWidth="1"/>
    <col min="258" max="258" width="9.140625" style="48" customWidth="1"/>
    <col min="259" max="260" width="9.42578125" style="48" customWidth="1"/>
    <col min="261" max="261" width="18.140625" style="48" customWidth="1"/>
    <col min="262" max="262" width="24" style="48" customWidth="1"/>
    <col min="263" max="263" width="8.42578125" style="48" customWidth="1"/>
    <col min="264" max="264" width="6.42578125" style="48" customWidth="1"/>
    <col min="265" max="265" width="6.7109375" style="48" customWidth="1"/>
    <col min="266" max="266" width="3.140625" style="48" customWidth="1"/>
    <col min="267" max="267" width="74.42578125" style="48" customWidth="1"/>
    <col min="268" max="268" width="3" style="48" customWidth="1"/>
    <col min="269" max="269" width="52.140625" style="48" customWidth="1"/>
    <col min="270" max="270" width="13.42578125" style="48" customWidth="1"/>
    <col min="271" max="271" width="46" style="48" customWidth="1"/>
    <col min="272" max="272" width="36" style="48" customWidth="1"/>
    <col min="273" max="512" width="8.85546875" style="48"/>
    <col min="513" max="513" width="10.140625" style="48" customWidth="1"/>
    <col min="514" max="514" width="9.140625" style="48" customWidth="1"/>
    <col min="515" max="516" width="9.42578125" style="48" customWidth="1"/>
    <col min="517" max="517" width="18.140625" style="48" customWidth="1"/>
    <col min="518" max="518" width="24" style="48" customWidth="1"/>
    <col min="519" max="519" width="8.42578125" style="48" customWidth="1"/>
    <col min="520" max="520" width="6.42578125" style="48" customWidth="1"/>
    <col min="521" max="521" width="6.7109375" style="48" customWidth="1"/>
    <col min="522" max="522" width="3.140625" style="48" customWidth="1"/>
    <col min="523" max="523" width="74.42578125" style="48" customWidth="1"/>
    <col min="524" max="524" width="3" style="48" customWidth="1"/>
    <col min="525" max="525" width="52.140625" style="48" customWidth="1"/>
    <col min="526" max="526" width="13.42578125" style="48" customWidth="1"/>
    <col min="527" max="527" width="46" style="48" customWidth="1"/>
    <col min="528" max="528" width="36" style="48" customWidth="1"/>
    <col min="529" max="768" width="8.85546875" style="48"/>
    <col min="769" max="769" width="10.140625" style="48" customWidth="1"/>
    <col min="770" max="770" width="9.140625" style="48" customWidth="1"/>
    <col min="771" max="772" width="9.42578125" style="48" customWidth="1"/>
    <col min="773" max="773" width="18.140625" style="48" customWidth="1"/>
    <col min="774" max="774" width="24" style="48" customWidth="1"/>
    <col min="775" max="775" width="8.42578125" style="48" customWidth="1"/>
    <col min="776" max="776" width="6.42578125" style="48" customWidth="1"/>
    <col min="777" max="777" width="6.7109375" style="48" customWidth="1"/>
    <col min="778" max="778" width="3.140625" style="48" customWidth="1"/>
    <col min="779" max="779" width="74.42578125" style="48" customWidth="1"/>
    <col min="780" max="780" width="3" style="48" customWidth="1"/>
    <col min="781" max="781" width="52.140625" style="48" customWidth="1"/>
    <col min="782" max="782" width="13.42578125" style="48" customWidth="1"/>
    <col min="783" max="783" width="46" style="48" customWidth="1"/>
    <col min="784" max="784" width="36" style="48" customWidth="1"/>
    <col min="785" max="1024" width="8.85546875" style="48"/>
    <col min="1025" max="1025" width="10.140625" style="48" customWidth="1"/>
    <col min="1026" max="1026" width="9.140625" style="48" customWidth="1"/>
    <col min="1027" max="1028" width="9.42578125" style="48" customWidth="1"/>
    <col min="1029" max="1029" width="18.140625" style="48" customWidth="1"/>
    <col min="1030" max="1030" width="24" style="48" customWidth="1"/>
    <col min="1031" max="1031" width="8.42578125" style="48" customWidth="1"/>
    <col min="1032" max="1032" width="6.42578125" style="48" customWidth="1"/>
    <col min="1033" max="1033" width="6.7109375" style="48" customWidth="1"/>
    <col min="1034" max="1034" width="3.140625" style="48" customWidth="1"/>
    <col min="1035" max="1035" width="74.42578125" style="48" customWidth="1"/>
    <col min="1036" max="1036" width="3" style="48" customWidth="1"/>
    <col min="1037" max="1037" width="52.140625" style="48" customWidth="1"/>
    <col min="1038" max="1038" width="13.42578125" style="48" customWidth="1"/>
    <col min="1039" max="1039" width="46" style="48" customWidth="1"/>
    <col min="1040" max="1040" width="36" style="48" customWidth="1"/>
    <col min="1041" max="1280" width="8.85546875" style="48"/>
    <col min="1281" max="1281" width="10.140625" style="48" customWidth="1"/>
    <col min="1282" max="1282" width="9.140625" style="48" customWidth="1"/>
    <col min="1283" max="1284" width="9.42578125" style="48" customWidth="1"/>
    <col min="1285" max="1285" width="18.140625" style="48" customWidth="1"/>
    <col min="1286" max="1286" width="24" style="48" customWidth="1"/>
    <col min="1287" max="1287" width="8.42578125" style="48" customWidth="1"/>
    <col min="1288" max="1288" width="6.42578125" style="48" customWidth="1"/>
    <col min="1289" max="1289" width="6.7109375" style="48" customWidth="1"/>
    <col min="1290" max="1290" width="3.140625" style="48" customWidth="1"/>
    <col min="1291" max="1291" width="74.42578125" style="48" customWidth="1"/>
    <col min="1292" max="1292" width="3" style="48" customWidth="1"/>
    <col min="1293" max="1293" width="52.140625" style="48" customWidth="1"/>
    <col min="1294" max="1294" width="13.42578125" style="48" customWidth="1"/>
    <col min="1295" max="1295" width="46" style="48" customWidth="1"/>
    <col min="1296" max="1296" width="36" style="48" customWidth="1"/>
    <col min="1297" max="1536" width="8.85546875" style="48"/>
    <col min="1537" max="1537" width="10.140625" style="48" customWidth="1"/>
    <col min="1538" max="1538" width="9.140625" style="48" customWidth="1"/>
    <col min="1539" max="1540" width="9.42578125" style="48" customWidth="1"/>
    <col min="1541" max="1541" width="18.140625" style="48" customWidth="1"/>
    <col min="1542" max="1542" width="24" style="48" customWidth="1"/>
    <col min="1543" max="1543" width="8.42578125" style="48" customWidth="1"/>
    <col min="1544" max="1544" width="6.42578125" style="48" customWidth="1"/>
    <col min="1545" max="1545" width="6.7109375" style="48" customWidth="1"/>
    <col min="1546" max="1546" width="3.140625" style="48" customWidth="1"/>
    <col min="1547" max="1547" width="74.42578125" style="48" customWidth="1"/>
    <col min="1548" max="1548" width="3" style="48" customWidth="1"/>
    <col min="1549" max="1549" width="52.140625" style="48" customWidth="1"/>
    <col min="1550" max="1550" width="13.42578125" style="48" customWidth="1"/>
    <col min="1551" max="1551" width="46" style="48" customWidth="1"/>
    <col min="1552" max="1552" width="36" style="48" customWidth="1"/>
    <col min="1553" max="1792" width="8.85546875" style="48"/>
    <col min="1793" max="1793" width="10.140625" style="48" customWidth="1"/>
    <col min="1794" max="1794" width="9.140625" style="48" customWidth="1"/>
    <col min="1795" max="1796" width="9.42578125" style="48" customWidth="1"/>
    <col min="1797" max="1797" width="18.140625" style="48" customWidth="1"/>
    <col min="1798" max="1798" width="24" style="48" customWidth="1"/>
    <col min="1799" max="1799" width="8.42578125" style="48" customWidth="1"/>
    <col min="1800" max="1800" width="6.42578125" style="48" customWidth="1"/>
    <col min="1801" max="1801" width="6.7109375" style="48" customWidth="1"/>
    <col min="1802" max="1802" width="3.140625" style="48" customWidth="1"/>
    <col min="1803" max="1803" width="74.42578125" style="48" customWidth="1"/>
    <col min="1804" max="1804" width="3" style="48" customWidth="1"/>
    <col min="1805" max="1805" width="52.140625" style="48" customWidth="1"/>
    <col min="1806" max="1806" width="13.42578125" style="48" customWidth="1"/>
    <col min="1807" max="1807" width="46" style="48" customWidth="1"/>
    <col min="1808" max="1808" width="36" style="48" customWidth="1"/>
    <col min="1809" max="2048" width="8.85546875" style="48"/>
    <col min="2049" max="2049" width="10.140625" style="48" customWidth="1"/>
    <col min="2050" max="2050" width="9.140625" style="48" customWidth="1"/>
    <col min="2051" max="2052" width="9.42578125" style="48" customWidth="1"/>
    <col min="2053" max="2053" width="18.140625" style="48" customWidth="1"/>
    <col min="2054" max="2054" width="24" style="48" customWidth="1"/>
    <col min="2055" max="2055" width="8.42578125" style="48" customWidth="1"/>
    <col min="2056" max="2056" width="6.42578125" style="48" customWidth="1"/>
    <col min="2057" max="2057" width="6.7109375" style="48" customWidth="1"/>
    <col min="2058" max="2058" width="3.140625" style="48" customWidth="1"/>
    <col min="2059" max="2059" width="74.42578125" style="48" customWidth="1"/>
    <col min="2060" max="2060" width="3" style="48" customWidth="1"/>
    <col min="2061" max="2061" width="52.140625" style="48" customWidth="1"/>
    <col min="2062" max="2062" width="13.42578125" style="48" customWidth="1"/>
    <col min="2063" max="2063" width="46" style="48" customWidth="1"/>
    <col min="2064" max="2064" width="36" style="48" customWidth="1"/>
    <col min="2065" max="2304" width="8.85546875" style="48"/>
    <col min="2305" max="2305" width="10.140625" style="48" customWidth="1"/>
    <col min="2306" max="2306" width="9.140625" style="48" customWidth="1"/>
    <col min="2307" max="2308" width="9.42578125" style="48" customWidth="1"/>
    <col min="2309" max="2309" width="18.140625" style="48" customWidth="1"/>
    <col min="2310" max="2310" width="24" style="48" customWidth="1"/>
    <col min="2311" max="2311" width="8.42578125" style="48" customWidth="1"/>
    <col min="2312" max="2312" width="6.42578125" style="48" customWidth="1"/>
    <col min="2313" max="2313" width="6.7109375" style="48" customWidth="1"/>
    <col min="2314" max="2314" width="3.140625" style="48" customWidth="1"/>
    <col min="2315" max="2315" width="74.42578125" style="48" customWidth="1"/>
    <col min="2316" max="2316" width="3" style="48" customWidth="1"/>
    <col min="2317" max="2317" width="52.140625" style="48" customWidth="1"/>
    <col min="2318" max="2318" width="13.42578125" style="48" customWidth="1"/>
    <col min="2319" max="2319" width="46" style="48" customWidth="1"/>
    <col min="2320" max="2320" width="36" style="48" customWidth="1"/>
    <col min="2321" max="2560" width="8.85546875" style="48"/>
    <col min="2561" max="2561" width="10.140625" style="48" customWidth="1"/>
    <col min="2562" max="2562" width="9.140625" style="48" customWidth="1"/>
    <col min="2563" max="2564" width="9.42578125" style="48" customWidth="1"/>
    <col min="2565" max="2565" width="18.140625" style="48" customWidth="1"/>
    <col min="2566" max="2566" width="24" style="48" customWidth="1"/>
    <col min="2567" max="2567" width="8.42578125" style="48" customWidth="1"/>
    <col min="2568" max="2568" width="6.42578125" style="48" customWidth="1"/>
    <col min="2569" max="2569" width="6.7109375" style="48" customWidth="1"/>
    <col min="2570" max="2570" width="3.140625" style="48" customWidth="1"/>
    <col min="2571" max="2571" width="74.42578125" style="48" customWidth="1"/>
    <col min="2572" max="2572" width="3" style="48" customWidth="1"/>
    <col min="2573" max="2573" width="52.140625" style="48" customWidth="1"/>
    <col min="2574" max="2574" width="13.42578125" style="48" customWidth="1"/>
    <col min="2575" max="2575" width="46" style="48" customWidth="1"/>
    <col min="2576" max="2576" width="36" style="48" customWidth="1"/>
    <col min="2577" max="2816" width="8.85546875" style="48"/>
    <col min="2817" max="2817" width="10.140625" style="48" customWidth="1"/>
    <col min="2818" max="2818" width="9.140625" style="48" customWidth="1"/>
    <col min="2819" max="2820" width="9.42578125" style="48" customWidth="1"/>
    <col min="2821" max="2821" width="18.140625" style="48" customWidth="1"/>
    <col min="2822" max="2822" width="24" style="48" customWidth="1"/>
    <col min="2823" max="2823" width="8.42578125" style="48" customWidth="1"/>
    <col min="2824" max="2824" width="6.42578125" style="48" customWidth="1"/>
    <col min="2825" max="2825" width="6.7109375" style="48" customWidth="1"/>
    <col min="2826" max="2826" width="3.140625" style="48" customWidth="1"/>
    <col min="2827" max="2827" width="74.42578125" style="48" customWidth="1"/>
    <col min="2828" max="2828" width="3" style="48" customWidth="1"/>
    <col min="2829" max="2829" width="52.140625" style="48" customWidth="1"/>
    <col min="2830" max="2830" width="13.42578125" style="48" customWidth="1"/>
    <col min="2831" max="2831" width="46" style="48" customWidth="1"/>
    <col min="2832" max="2832" width="36" style="48" customWidth="1"/>
    <col min="2833" max="3072" width="8.85546875" style="48"/>
    <col min="3073" max="3073" width="10.140625" style="48" customWidth="1"/>
    <col min="3074" max="3074" width="9.140625" style="48" customWidth="1"/>
    <col min="3075" max="3076" width="9.42578125" style="48" customWidth="1"/>
    <col min="3077" max="3077" width="18.140625" style="48" customWidth="1"/>
    <col min="3078" max="3078" width="24" style="48" customWidth="1"/>
    <col min="3079" max="3079" width="8.42578125" style="48" customWidth="1"/>
    <col min="3080" max="3080" width="6.42578125" style="48" customWidth="1"/>
    <col min="3081" max="3081" width="6.7109375" style="48" customWidth="1"/>
    <col min="3082" max="3082" width="3.140625" style="48" customWidth="1"/>
    <col min="3083" max="3083" width="74.42578125" style="48" customWidth="1"/>
    <col min="3084" max="3084" width="3" style="48" customWidth="1"/>
    <col min="3085" max="3085" width="52.140625" style="48" customWidth="1"/>
    <col min="3086" max="3086" width="13.42578125" style="48" customWidth="1"/>
    <col min="3087" max="3087" width="46" style="48" customWidth="1"/>
    <col min="3088" max="3088" width="36" style="48" customWidth="1"/>
    <col min="3089" max="3328" width="8.85546875" style="48"/>
    <col min="3329" max="3329" width="10.140625" style="48" customWidth="1"/>
    <col min="3330" max="3330" width="9.140625" style="48" customWidth="1"/>
    <col min="3331" max="3332" width="9.42578125" style="48" customWidth="1"/>
    <col min="3333" max="3333" width="18.140625" style="48" customWidth="1"/>
    <col min="3334" max="3334" width="24" style="48" customWidth="1"/>
    <col min="3335" max="3335" width="8.42578125" style="48" customWidth="1"/>
    <col min="3336" max="3336" width="6.42578125" style="48" customWidth="1"/>
    <col min="3337" max="3337" width="6.7109375" style="48" customWidth="1"/>
    <col min="3338" max="3338" width="3.140625" style="48" customWidth="1"/>
    <col min="3339" max="3339" width="74.42578125" style="48" customWidth="1"/>
    <col min="3340" max="3340" width="3" style="48" customWidth="1"/>
    <col min="3341" max="3341" width="52.140625" style="48" customWidth="1"/>
    <col min="3342" max="3342" width="13.42578125" style="48" customWidth="1"/>
    <col min="3343" max="3343" width="46" style="48" customWidth="1"/>
    <col min="3344" max="3344" width="36" style="48" customWidth="1"/>
    <col min="3345" max="3584" width="8.85546875" style="48"/>
    <col min="3585" max="3585" width="10.140625" style="48" customWidth="1"/>
    <col min="3586" max="3586" width="9.140625" style="48" customWidth="1"/>
    <col min="3587" max="3588" width="9.42578125" style="48" customWidth="1"/>
    <col min="3589" max="3589" width="18.140625" style="48" customWidth="1"/>
    <col min="3590" max="3590" width="24" style="48" customWidth="1"/>
    <col min="3591" max="3591" width="8.42578125" style="48" customWidth="1"/>
    <col min="3592" max="3592" width="6.42578125" style="48" customWidth="1"/>
    <col min="3593" max="3593" width="6.7109375" style="48" customWidth="1"/>
    <col min="3594" max="3594" width="3.140625" style="48" customWidth="1"/>
    <col min="3595" max="3595" width="74.42578125" style="48" customWidth="1"/>
    <col min="3596" max="3596" width="3" style="48" customWidth="1"/>
    <col min="3597" max="3597" width="52.140625" style="48" customWidth="1"/>
    <col min="3598" max="3598" width="13.42578125" style="48" customWidth="1"/>
    <col min="3599" max="3599" width="46" style="48" customWidth="1"/>
    <col min="3600" max="3600" width="36" style="48" customWidth="1"/>
    <col min="3601" max="3840" width="8.85546875" style="48"/>
    <col min="3841" max="3841" width="10.140625" style="48" customWidth="1"/>
    <col min="3842" max="3842" width="9.140625" style="48" customWidth="1"/>
    <col min="3843" max="3844" width="9.42578125" style="48" customWidth="1"/>
    <col min="3845" max="3845" width="18.140625" style="48" customWidth="1"/>
    <col min="3846" max="3846" width="24" style="48" customWidth="1"/>
    <col min="3847" max="3847" width="8.42578125" style="48" customWidth="1"/>
    <col min="3848" max="3848" width="6.42578125" style="48" customWidth="1"/>
    <col min="3849" max="3849" width="6.7109375" style="48" customWidth="1"/>
    <col min="3850" max="3850" width="3.140625" style="48" customWidth="1"/>
    <col min="3851" max="3851" width="74.42578125" style="48" customWidth="1"/>
    <col min="3852" max="3852" width="3" style="48" customWidth="1"/>
    <col min="3853" max="3853" width="52.140625" style="48" customWidth="1"/>
    <col min="3854" max="3854" width="13.42578125" style="48" customWidth="1"/>
    <col min="3855" max="3855" width="46" style="48" customWidth="1"/>
    <col min="3856" max="3856" width="36" style="48" customWidth="1"/>
    <col min="3857" max="4096" width="8.85546875" style="48"/>
    <col min="4097" max="4097" width="10.140625" style="48" customWidth="1"/>
    <col min="4098" max="4098" width="9.140625" style="48" customWidth="1"/>
    <col min="4099" max="4100" width="9.42578125" style="48" customWidth="1"/>
    <col min="4101" max="4101" width="18.140625" style="48" customWidth="1"/>
    <col min="4102" max="4102" width="24" style="48" customWidth="1"/>
    <col min="4103" max="4103" width="8.42578125" style="48" customWidth="1"/>
    <col min="4104" max="4104" width="6.42578125" style="48" customWidth="1"/>
    <col min="4105" max="4105" width="6.7109375" style="48" customWidth="1"/>
    <col min="4106" max="4106" width="3.140625" style="48" customWidth="1"/>
    <col min="4107" max="4107" width="74.42578125" style="48" customWidth="1"/>
    <col min="4108" max="4108" width="3" style="48" customWidth="1"/>
    <col min="4109" max="4109" width="52.140625" style="48" customWidth="1"/>
    <col min="4110" max="4110" width="13.42578125" style="48" customWidth="1"/>
    <col min="4111" max="4111" width="46" style="48" customWidth="1"/>
    <col min="4112" max="4112" width="36" style="48" customWidth="1"/>
    <col min="4113" max="4352" width="8.85546875" style="48"/>
    <col min="4353" max="4353" width="10.140625" style="48" customWidth="1"/>
    <col min="4354" max="4354" width="9.140625" style="48" customWidth="1"/>
    <col min="4355" max="4356" width="9.42578125" style="48" customWidth="1"/>
    <col min="4357" max="4357" width="18.140625" style="48" customWidth="1"/>
    <col min="4358" max="4358" width="24" style="48" customWidth="1"/>
    <col min="4359" max="4359" width="8.42578125" style="48" customWidth="1"/>
    <col min="4360" max="4360" width="6.42578125" style="48" customWidth="1"/>
    <col min="4361" max="4361" width="6.7109375" style="48" customWidth="1"/>
    <col min="4362" max="4362" width="3.140625" style="48" customWidth="1"/>
    <col min="4363" max="4363" width="74.42578125" style="48" customWidth="1"/>
    <col min="4364" max="4364" width="3" style="48" customWidth="1"/>
    <col min="4365" max="4365" width="52.140625" style="48" customWidth="1"/>
    <col min="4366" max="4366" width="13.42578125" style="48" customWidth="1"/>
    <col min="4367" max="4367" width="46" style="48" customWidth="1"/>
    <col min="4368" max="4368" width="36" style="48" customWidth="1"/>
    <col min="4369" max="4608" width="8.85546875" style="48"/>
    <col min="4609" max="4609" width="10.140625" style="48" customWidth="1"/>
    <col min="4610" max="4610" width="9.140625" style="48" customWidth="1"/>
    <col min="4611" max="4612" width="9.42578125" style="48" customWidth="1"/>
    <col min="4613" max="4613" width="18.140625" style="48" customWidth="1"/>
    <col min="4614" max="4614" width="24" style="48" customWidth="1"/>
    <col min="4615" max="4615" width="8.42578125" style="48" customWidth="1"/>
    <col min="4616" max="4616" width="6.42578125" style="48" customWidth="1"/>
    <col min="4617" max="4617" width="6.7109375" style="48" customWidth="1"/>
    <col min="4618" max="4618" width="3.140625" style="48" customWidth="1"/>
    <col min="4619" max="4619" width="74.42578125" style="48" customWidth="1"/>
    <col min="4620" max="4620" width="3" style="48" customWidth="1"/>
    <col min="4621" max="4621" width="52.140625" style="48" customWidth="1"/>
    <col min="4622" max="4622" width="13.42578125" style="48" customWidth="1"/>
    <col min="4623" max="4623" width="46" style="48" customWidth="1"/>
    <col min="4624" max="4624" width="36" style="48" customWidth="1"/>
    <col min="4625" max="4864" width="8.85546875" style="48"/>
    <col min="4865" max="4865" width="10.140625" style="48" customWidth="1"/>
    <col min="4866" max="4866" width="9.140625" style="48" customWidth="1"/>
    <col min="4867" max="4868" width="9.42578125" style="48" customWidth="1"/>
    <col min="4869" max="4869" width="18.140625" style="48" customWidth="1"/>
    <col min="4870" max="4870" width="24" style="48" customWidth="1"/>
    <col min="4871" max="4871" width="8.42578125" style="48" customWidth="1"/>
    <col min="4872" max="4872" width="6.42578125" style="48" customWidth="1"/>
    <col min="4873" max="4873" width="6.7109375" style="48" customWidth="1"/>
    <col min="4874" max="4874" width="3.140625" style="48" customWidth="1"/>
    <col min="4875" max="4875" width="74.42578125" style="48" customWidth="1"/>
    <col min="4876" max="4876" width="3" style="48" customWidth="1"/>
    <col min="4877" max="4877" width="52.140625" style="48" customWidth="1"/>
    <col min="4878" max="4878" width="13.42578125" style="48" customWidth="1"/>
    <col min="4879" max="4879" width="46" style="48" customWidth="1"/>
    <col min="4880" max="4880" width="36" style="48" customWidth="1"/>
    <col min="4881" max="5120" width="8.85546875" style="48"/>
    <col min="5121" max="5121" width="10.140625" style="48" customWidth="1"/>
    <col min="5122" max="5122" width="9.140625" style="48" customWidth="1"/>
    <col min="5123" max="5124" width="9.42578125" style="48" customWidth="1"/>
    <col min="5125" max="5125" width="18.140625" style="48" customWidth="1"/>
    <col min="5126" max="5126" width="24" style="48" customWidth="1"/>
    <col min="5127" max="5127" width="8.42578125" style="48" customWidth="1"/>
    <col min="5128" max="5128" width="6.42578125" style="48" customWidth="1"/>
    <col min="5129" max="5129" width="6.7109375" style="48" customWidth="1"/>
    <col min="5130" max="5130" width="3.140625" style="48" customWidth="1"/>
    <col min="5131" max="5131" width="74.42578125" style="48" customWidth="1"/>
    <col min="5132" max="5132" width="3" style="48" customWidth="1"/>
    <col min="5133" max="5133" width="52.140625" style="48" customWidth="1"/>
    <col min="5134" max="5134" width="13.42578125" style="48" customWidth="1"/>
    <col min="5135" max="5135" width="46" style="48" customWidth="1"/>
    <col min="5136" max="5136" width="36" style="48" customWidth="1"/>
    <col min="5137" max="5376" width="8.85546875" style="48"/>
    <col min="5377" max="5377" width="10.140625" style="48" customWidth="1"/>
    <col min="5378" max="5378" width="9.140625" style="48" customWidth="1"/>
    <col min="5379" max="5380" width="9.42578125" style="48" customWidth="1"/>
    <col min="5381" max="5381" width="18.140625" style="48" customWidth="1"/>
    <col min="5382" max="5382" width="24" style="48" customWidth="1"/>
    <col min="5383" max="5383" width="8.42578125" style="48" customWidth="1"/>
    <col min="5384" max="5384" width="6.42578125" style="48" customWidth="1"/>
    <col min="5385" max="5385" width="6.7109375" style="48" customWidth="1"/>
    <col min="5386" max="5386" width="3.140625" style="48" customWidth="1"/>
    <col min="5387" max="5387" width="74.42578125" style="48" customWidth="1"/>
    <col min="5388" max="5388" width="3" style="48" customWidth="1"/>
    <col min="5389" max="5389" width="52.140625" style="48" customWidth="1"/>
    <col min="5390" max="5390" width="13.42578125" style="48" customWidth="1"/>
    <col min="5391" max="5391" width="46" style="48" customWidth="1"/>
    <col min="5392" max="5392" width="36" style="48" customWidth="1"/>
    <col min="5393" max="5632" width="8.85546875" style="48"/>
    <col min="5633" max="5633" width="10.140625" style="48" customWidth="1"/>
    <col min="5634" max="5634" width="9.140625" style="48" customWidth="1"/>
    <col min="5635" max="5636" width="9.42578125" style="48" customWidth="1"/>
    <col min="5637" max="5637" width="18.140625" style="48" customWidth="1"/>
    <col min="5638" max="5638" width="24" style="48" customWidth="1"/>
    <col min="5639" max="5639" width="8.42578125" style="48" customWidth="1"/>
    <col min="5640" max="5640" width="6.42578125" style="48" customWidth="1"/>
    <col min="5641" max="5641" width="6.7109375" style="48" customWidth="1"/>
    <col min="5642" max="5642" width="3.140625" style="48" customWidth="1"/>
    <col min="5643" max="5643" width="74.42578125" style="48" customWidth="1"/>
    <col min="5644" max="5644" width="3" style="48" customWidth="1"/>
    <col min="5645" max="5645" width="52.140625" style="48" customWidth="1"/>
    <col min="5646" max="5646" width="13.42578125" style="48" customWidth="1"/>
    <col min="5647" max="5647" width="46" style="48" customWidth="1"/>
    <col min="5648" max="5648" width="36" style="48" customWidth="1"/>
    <col min="5649" max="5888" width="8.85546875" style="48"/>
    <col min="5889" max="5889" width="10.140625" style="48" customWidth="1"/>
    <col min="5890" max="5890" width="9.140625" style="48" customWidth="1"/>
    <col min="5891" max="5892" width="9.42578125" style="48" customWidth="1"/>
    <col min="5893" max="5893" width="18.140625" style="48" customWidth="1"/>
    <col min="5894" max="5894" width="24" style="48" customWidth="1"/>
    <col min="5895" max="5895" width="8.42578125" style="48" customWidth="1"/>
    <col min="5896" max="5896" width="6.42578125" style="48" customWidth="1"/>
    <col min="5897" max="5897" width="6.7109375" style="48" customWidth="1"/>
    <col min="5898" max="5898" width="3.140625" style="48" customWidth="1"/>
    <col min="5899" max="5899" width="74.42578125" style="48" customWidth="1"/>
    <col min="5900" max="5900" width="3" style="48" customWidth="1"/>
    <col min="5901" max="5901" width="52.140625" style="48" customWidth="1"/>
    <col min="5902" max="5902" width="13.42578125" style="48" customWidth="1"/>
    <col min="5903" max="5903" width="46" style="48" customWidth="1"/>
    <col min="5904" max="5904" width="36" style="48" customWidth="1"/>
    <col min="5905" max="6144" width="8.85546875" style="48"/>
    <col min="6145" max="6145" width="10.140625" style="48" customWidth="1"/>
    <col min="6146" max="6146" width="9.140625" style="48" customWidth="1"/>
    <col min="6147" max="6148" width="9.42578125" style="48" customWidth="1"/>
    <col min="6149" max="6149" width="18.140625" style="48" customWidth="1"/>
    <col min="6150" max="6150" width="24" style="48" customWidth="1"/>
    <col min="6151" max="6151" width="8.42578125" style="48" customWidth="1"/>
    <col min="6152" max="6152" width="6.42578125" style="48" customWidth="1"/>
    <col min="6153" max="6153" width="6.7109375" style="48" customWidth="1"/>
    <col min="6154" max="6154" width="3.140625" style="48" customWidth="1"/>
    <col min="6155" max="6155" width="74.42578125" style="48" customWidth="1"/>
    <col min="6156" max="6156" width="3" style="48" customWidth="1"/>
    <col min="6157" max="6157" width="52.140625" style="48" customWidth="1"/>
    <col min="6158" max="6158" width="13.42578125" style="48" customWidth="1"/>
    <col min="6159" max="6159" width="46" style="48" customWidth="1"/>
    <col min="6160" max="6160" width="36" style="48" customWidth="1"/>
    <col min="6161" max="6400" width="8.85546875" style="48"/>
    <col min="6401" max="6401" width="10.140625" style="48" customWidth="1"/>
    <col min="6402" max="6402" width="9.140625" style="48" customWidth="1"/>
    <col min="6403" max="6404" width="9.42578125" style="48" customWidth="1"/>
    <col min="6405" max="6405" width="18.140625" style="48" customWidth="1"/>
    <col min="6406" max="6406" width="24" style="48" customWidth="1"/>
    <col min="6407" max="6407" width="8.42578125" style="48" customWidth="1"/>
    <col min="6408" max="6408" width="6.42578125" style="48" customWidth="1"/>
    <col min="6409" max="6409" width="6.7109375" style="48" customWidth="1"/>
    <col min="6410" max="6410" width="3.140625" style="48" customWidth="1"/>
    <col min="6411" max="6411" width="74.42578125" style="48" customWidth="1"/>
    <col min="6412" max="6412" width="3" style="48" customWidth="1"/>
    <col min="6413" max="6413" width="52.140625" style="48" customWidth="1"/>
    <col min="6414" max="6414" width="13.42578125" style="48" customWidth="1"/>
    <col min="6415" max="6415" width="46" style="48" customWidth="1"/>
    <col min="6416" max="6416" width="36" style="48" customWidth="1"/>
    <col min="6417" max="6656" width="8.85546875" style="48"/>
    <col min="6657" max="6657" width="10.140625" style="48" customWidth="1"/>
    <col min="6658" max="6658" width="9.140625" style="48" customWidth="1"/>
    <col min="6659" max="6660" width="9.42578125" style="48" customWidth="1"/>
    <col min="6661" max="6661" width="18.140625" style="48" customWidth="1"/>
    <col min="6662" max="6662" width="24" style="48" customWidth="1"/>
    <col min="6663" max="6663" width="8.42578125" style="48" customWidth="1"/>
    <col min="6664" max="6664" width="6.42578125" style="48" customWidth="1"/>
    <col min="6665" max="6665" width="6.7109375" style="48" customWidth="1"/>
    <col min="6666" max="6666" width="3.140625" style="48" customWidth="1"/>
    <col min="6667" max="6667" width="74.42578125" style="48" customWidth="1"/>
    <col min="6668" max="6668" width="3" style="48" customWidth="1"/>
    <col min="6669" max="6669" width="52.140625" style="48" customWidth="1"/>
    <col min="6670" max="6670" width="13.42578125" style="48" customWidth="1"/>
    <col min="6671" max="6671" width="46" style="48" customWidth="1"/>
    <col min="6672" max="6672" width="36" style="48" customWidth="1"/>
    <col min="6673" max="6912" width="8.85546875" style="48"/>
    <col min="6913" max="6913" width="10.140625" style="48" customWidth="1"/>
    <col min="6914" max="6914" width="9.140625" style="48" customWidth="1"/>
    <col min="6915" max="6916" width="9.42578125" style="48" customWidth="1"/>
    <col min="6917" max="6917" width="18.140625" style="48" customWidth="1"/>
    <col min="6918" max="6918" width="24" style="48" customWidth="1"/>
    <col min="6919" max="6919" width="8.42578125" style="48" customWidth="1"/>
    <col min="6920" max="6920" width="6.42578125" style="48" customWidth="1"/>
    <col min="6921" max="6921" width="6.7109375" style="48" customWidth="1"/>
    <col min="6922" max="6922" width="3.140625" style="48" customWidth="1"/>
    <col min="6923" max="6923" width="74.42578125" style="48" customWidth="1"/>
    <col min="6924" max="6924" width="3" style="48" customWidth="1"/>
    <col min="6925" max="6925" width="52.140625" style="48" customWidth="1"/>
    <col min="6926" max="6926" width="13.42578125" style="48" customWidth="1"/>
    <col min="6927" max="6927" width="46" style="48" customWidth="1"/>
    <col min="6928" max="6928" width="36" style="48" customWidth="1"/>
    <col min="6929" max="7168" width="8.85546875" style="48"/>
    <col min="7169" max="7169" width="10.140625" style="48" customWidth="1"/>
    <col min="7170" max="7170" width="9.140625" style="48" customWidth="1"/>
    <col min="7171" max="7172" width="9.42578125" style="48" customWidth="1"/>
    <col min="7173" max="7173" width="18.140625" style="48" customWidth="1"/>
    <col min="7174" max="7174" width="24" style="48" customWidth="1"/>
    <col min="7175" max="7175" width="8.42578125" style="48" customWidth="1"/>
    <col min="7176" max="7176" width="6.42578125" style="48" customWidth="1"/>
    <col min="7177" max="7177" width="6.7109375" style="48" customWidth="1"/>
    <col min="7178" max="7178" width="3.140625" style="48" customWidth="1"/>
    <col min="7179" max="7179" width="74.42578125" style="48" customWidth="1"/>
    <col min="7180" max="7180" width="3" style="48" customWidth="1"/>
    <col min="7181" max="7181" width="52.140625" style="48" customWidth="1"/>
    <col min="7182" max="7182" width="13.42578125" style="48" customWidth="1"/>
    <col min="7183" max="7183" width="46" style="48" customWidth="1"/>
    <col min="7184" max="7184" width="36" style="48" customWidth="1"/>
    <col min="7185" max="7424" width="8.85546875" style="48"/>
    <col min="7425" max="7425" width="10.140625" style="48" customWidth="1"/>
    <col min="7426" max="7426" width="9.140625" style="48" customWidth="1"/>
    <col min="7427" max="7428" width="9.42578125" style="48" customWidth="1"/>
    <col min="7429" max="7429" width="18.140625" style="48" customWidth="1"/>
    <col min="7430" max="7430" width="24" style="48" customWidth="1"/>
    <col min="7431" max="7431" width="8.42578125" style="48" customWidth="1"/>
    <col min="7432" max="7432" width="6.42578125" style="48" customWidth="1"/>
    <col min="7433" max="7433" width="6.7109375" style="48" customWidth="1"/>
    <col min="7434" max="7434" width="3.140625" style="48" customWidth="1"/>
    <col min="7435" max="7435" width="74.42578125" style="48" customWidth="1"/>
    <col min="7436" max="7436" width="3" style="48" customWidth="1"/>
    <col min="7437" max="7437" width="52.140625" style="48" customWidth="1"/>
    <col min="7438" max="7438" width="13.42578125" style="48" customWidth="1"/>
    <col min="7439" max="7439" width="46" style="48" customWidth="1"/>
    <col min="7440" max="7440" width="36" style="48" customWidth="1"/>
    <col min="7441" max="7680" width="8.85546875" style="48"/>
    <col min="7681" max="7681" width="10.140625" style="48" customWidth="1"/>
    <col min="7682" max="7682" width="9.140625" style="48" customWidth="1"/>
    <col min="7683" max="7684" width="9.42578125" style="48" customWidth="1"/>
    <col min="7685" max="7685" width="18.140625" style="48" customWidth="1"/>
    <col min="7686" max="7686" width="24" style="48" customWidth="1"/>
    <col min="7687" max="7687" width="8.42578125" style="48" customWidth="1"/>
    <col min="7688" max="7688" width="6.42578125" style="48" customWidth="1"/>
    <col min="7689" max="7689" width="6.7109375" style="48" customWidth="1"/>
    <col min="7690" max="7690" width="3.140625" style="48" customWidth="1"/>
    <col min="7691" max="7691" width="74.42578125" style="48" customWidth="1"/>
    <col min="7692" max="7692" width="3" style="48" customWidth="1"/>
    <col min="7693" max="7693" width="52.140625" style="48" customWidth="1"/>
    <col min="7694" max="7694" width="13.42578125" style="48" customWidth="1"/>
    <col min="7695" max="7695" width="46" style="48" customWidth="1"/>
    <col min="7696" max="7696" width="36" style="48" customWidth="1"/>
    <col min="7697" max="7936" width="8.85546875" style="48"/>
    <col min="7937" max="7937" width="10.140625" style="48" customWidth="1"/>
    <col min="7938" max="7938" width="9.140625" style="48" customWidth="1"/>
    <col min="7939" max="7940" width="9.42578125" style="48" customWidth="1"/>
    <col min="7941" max="7941" width="18.140625" style="48" customWidth="1"/>
    <col min="7942" max="7942" width="24" style="48" customWidth="1"/>
    <col min="7943" max="7943" width="8.42578125" style="48" customWidth="1"/>
    <col min="7944" max="7944" width="6.42578125" style="48" customWidth="1"/>
    <col min="7945" max="7945" width="6.7109375" style="48" customWidth="1"/>
    <col min="7946" max="7946" width="3.140625" style="48" customWidth="1"/>
    <col min="7947" max="7947" width="74.42578125" style="48" customWidth="1"/>
    <col min="7948" max="7948" width="3" style="48" customWidth="1"/>
    <col min="7949" max="7949" width="52.140625" style="48" customWidth="1"/>
    <col min="7950" max="7950" width="13.42578125" style="48" customWidth="1"/>
    <col min="7951" max="7951" width="46" style="48" customWidth="1"/>
    <col min="7952" max="7952" width="36" style="48" customWidth="1"/>
    <col min="7953" max="8192" width="8.85546875" style="48"/>
    <col min="8193" max="8193" width="10.140625" style="48" customWidth="1"/>
    <col min="8194" max="8194" width="9.140625" style="48" customWidth="1"/>
    <col min="8195" max="8196" width="9.42578125" style="48" customWidth="1"/>
    <col min="8197" max="8197" width="18.140625" style="48" customWidth="1"/>
    <col min="8198" max="8198" width="24" style="48" customWidth="1"/>
    <col min="8199" max="8199" width="8.42578125" style="48" customWidth="1"/>
    <col min="8200" max="8200" width="6.42578125" style="48" customWidth="1"/>
    <col min="8201" max="8201" width="6.7109375" style="48" customWidth="1"/>
    <col min="8202" max="8202" width="3.140625" style="48" customWidth="1"/>
    <col min="8203" max="8203" width="74.42578125" style="48" customWidth="1"/>
    <col min="8204" max="8204" width="3" style="48" customWidth="1"/>
    <col min="8205" max="8205" width="52.140625" style="48" customWidth="1"/>
    <col min="8206" max="8206" width="13.42578125" style="48" customWidth="1"/>
    <col min="8207" max="8207" width="46" style="48" customWidth="1"/>
    <col min="8208" max="8208" width="36" style="48" customWidth="1"/>
    <col min="8209" max="8448" width="8.85546875" style="48"/>
    <col min="8449" max="8449" width="10.140625" style="48" customWidth="1"/>
    <col min="8450" max="8450" width="9.140625" style="48" customWidth="1"/>
    <col min="8451" max="8452" width="9.42578125" style="48" customWidth="1"/>
    <col min="8453" max="8453" width="18.140625" style="48" customWidth="1"/>
    <col min="8454" max="8454" width="24" style="48" customWidth="1"/>
    <col min="8455" max="8455" width="8.42578125" style="48" customWidth="1"/>
    <col min="8456" max="8456" width="6.42578125" style="48" customWidth="1"/>
    <col min="8457" max="8457" width="6.7109375" style="48" customWidth="1"/>
    <col min="8458" max="8458" width="3.140625" style="48" customWidth="1"/>
    <col min="8459" max="8459" width="74.42578125" style="48" customWidth="1"/>
    <col min="8460" max="8460" width="3" style="48" customWidth="1"/>
    <col min="8461" max="8461" width="52.140625" style="48" customWidth="1"/>
    <col min="8462" max="8462" width="13.42578125" style="48" customWidth="1"/>
    <col min="8463" max="8463" width="46" style="48" customWidth="1"/>
    <col min="8464" max="8464" width="36" style="48" customWidth="1"/>
    <col min="8465" max="8704" width="8.85546875" style="48"/>
    <col min="8705" max="8705" width="10.140625" style="48" customWidth="1"/>
    <col min="8706" max="8706" width="9.140625" style="48" customWidth="1"/>
    <col min="8707" max="8708" width="9.42578125" style="48" customWidth="1"/>
    <col min="8709" max="8709" width="18.140625" style="48" customWidth="1"/>
    <col min="8710" max="8710" width="24" style="48" customWidth="1"/>
    <col min="8711" max="8711" width="8.42578125" style="48" customWidth="1"/>
    <col min="8712" max="8712" width="6.42578125" style="48" customWidth="1"/>
    <col min="8713" max="8713" width="6.7109375" style="48" customWidth="1"/>
    <col min="8714" max="8714" width="3.140625" style="48" customWidth="1"/>
    <col min="8715" max="8715" width="74.42578125" style="48" customWidth="1"/>
    <col min="8716" max="8716" width="3" style="48" customWidth="1"/>
    <col min="8717" max="8717" width="52.140625" style="48" customWidth="1"/>
    <col min="8718" max="8718" width="13.42578125" style="48" customWidth="1"/>
    <col min="8719" max="8719" width="46" style="48" customWidth="1"/>
    <col min="8720" max="8720" width="36" style="48" customWidth="1"/>
    <col min="8721" max="8960" width="8.85546875" style="48"/>
    <col min="8961" max="8961" width="10.140625" style="48" customWidth="1"/>
    <col min="8962" max="8962" width="9.140625" style="48" customWidth="1"/>
    <col min="8963" max="8964" width="9.42578125" style="48" customWidth="1"/>
    <col min="8965" max="8965" width="18.140625" style="48" customWidth="1"/>
    <col min="8966" max="8966" width="24" style="48" customWidth="1"/>
    <col min="8967" max="8967" width="8.42578125" style="48" customWidth="1"/>
    <col min="8968" max="8968" width="6.42578125" style="48" customWidth="1"/>
    <col min="8969" max="8969" width="6.7109375" style="48" customWidth="1"/>
    <col min="8970" max="8970" width="3.140625" style="48" customWidth="1"/>
    <col min="8971" max="8971" width="74.42578125" style="48" customWidth="1"/>
    <col min="8972" max="8972" width="3" style="48" customWidth="1"/>
    <col min="8973" max="8973" width="52.140625" style="48" customWidth="1"/>
    <col min="8974" max="8974" width="13.42578125" style="48" customWidth="1"/>
    <col min="8975" max="8975" width="46" style="48" customWidth="1"/>
    <col min="8976" max="8976" width="36" style="48" customWidth="1"/>
    <col min="8977" max="9216" width="8.85546875" style="48"/>
    <col min="9217" max="9217" width="10.140625" style="48" customWidth="1"/>
    <col min="9218" max="9218" width="9.140625" style="48" customWidth="1"/>
    <col min="9219" max="9220" width="9.42578125" style="48" customWidth="1"/>
    <col min="9221" max="9221" width="18.140625" style="48" customWidth="1"/>
    <col min="9222" max="9222" width="24" style="48" customWidth="1"/>
    <col min="9223" max="9223" width="8.42578125" style="48" customWidth="1"/>
    <col min="9224" max="9224" width="6.42578125" style="48" customWidth="1"/>
    <col min="9225" max="9225" width="6.7109375" style="48" customWidth="1"/>
    <col min="9226" max="9226" width="3.140625" style="48" customWidth="1"/>
    <col min="9227" max="9227" width="74.42578125" style="48" customWidth="1"/>
    <col min="9228" max="9228" width="3" style="48" customWidth="1"/>
    <col min="9229" max="9229" width="52.140625" style="48" customWidth="1"/>
    <col min="9230" max="9230" width="13.42578125" style="48" customWidth="1"/>
    <col min="9231" max="9231" width="46" style="48" customWidth="1"/>
    <col min="9232" max="9232" width="36" style="48" customWidth="1"/>
    <col min="9233" max="9472" width="8.85546875" style="48"/>
    <col min="9473" max="9473" width="10.140625" style="48" customWidth="1"/>
    <col min="9474" max="9474" width="9.140625" style="48" customWidth="1"/>
    <col min="9475" max="9476" width="9.42578125" style="48" customWidth="1"/>
    <col min="9477" max="9477" width="18.140625" style="48" customWidth="1"/>
    <col min="9478" max="9478" width="24" style="48" customWidth="1"/>
    <col min="9479" max="9479" width="8.42578125" style="48" customWidth="1"/>
    <col min="9480" max="9480" width="6.42578125" style="48" customWidth="1"/>
    <col min="9481" max="9481" width="6.7109375" style="48" customWidth="1"/>
    <col min="9482" max="9482" width="3.140625" style="48" customWidth="1"/>
    <col min="9483" max="9483" width="74.42578125" style="48" customWidth="1"/>
    <col min="9484" max="9484" width="3" style="48" customWidth="1"/>
    <col min="9485" max="9485" width="52.140625" style="48" customWidth="1"/>
    <col min="9486" max="9486" width="13.42578125" style="48" customWidth="1"/>
    <col min="9487" max="9487" width="46" style="48" customWidth="1"/>
    <col min="9488" max="9488" width="36" style="48" customWidth="1"/>
    <col min="9489" max="9728" width="8.85546875" style="48"/>
    <col min="9729" max="9729" width="10.140625" style="48" customWidth="1"/>
    <col min="9730" max="9730" width="9.140625" style="48" customWidth="1"/>
    <col min="9731" max="9732" width="9.42578125" style="48" customWidth="1"/>
    <col min="9733" max="9733" width="18.140625" style="48" customWidth="1"/>
    <col min="9734" max="9734" width="24" style="48" customWidth="1"/>
    <col min="9735" max="9735" width="8.42578125" style="48" customWidth="1"/>
    <col min="9736" max="9736" width="6.42578125" style="48" customWidth="1"/>
    <col min="9737" max="9737" width="6.7109375" style="48" customWidth="1"/>
    <col min="9738" max="9738" width="3.140625" style="48" customWidth="1"/>
    <col min="9739" max="9739" width="74.42578125" style="48" customWidth="1"/>
    <col min="9740" max="9740" width="3" style="48" customWidth="1"/>
    <col min="9741" max="9741" width="52.140625" style="48" customWidth="1"/>
    <col min="9742" max="9742" width="13.42578125" style="48" customWidth="1"/>
    <col min="9743" max="9743" width="46" style="48" customWidth="1"/>
    <col min="9744" max="9744" width="36" style="48" customWidth="1"/>
    <col min="9745" max="9984" width="8.85546875" style="48"/>
    <col min="9985" max="9985" width="10.140625" style="48" customWidth="1"/>
    <col min="9986" max="9986" width="9.140625" style="48" customWidth="1"/>
    <col min="9987" max="9988" width="9.42578125" style="48" customWidth="1"/>
    <col min="9989" max="9989" width="18.140625" style="48" customWidth="1"/>
    <col min="9990" max="9990" width="24" style="48" customWidth="1"/>
    <col min="9991" max="9991" width="8.42578125" style="48" customWidth="1"/>
    <col min="9992" max="9992" width="6.42578125" style="48" customWidth="1"/>
    <col min="9993" max="9993" width="6.7109375" style="48" customWidth="1"/>
    <col min="9994" max="9994" width="3.140625" style="48" customWidth="1"/>
    <col min="9995" max="9995" width="74.42578125" style="48" customWidth="1"/>
    <col min="9996" max="9996" width="3" style="48" customWidth="1"/>
    <col min="9997" max="9997" width="52.140625" style="48" customWidth="1"/>
    <col min="9998" max="9998" width="13.42578125" style="48" customWidth="1"/>
    <col min="9999" max="9999" width="46" style="48" customWidth="1"/>
    <col min="10000" max="10000" width="36" style="48" customWidth="1"/>
    <col min="10001" max="10240" width="8.85546875" style="48"/>
    <col min="10241" max="10241" width="10.140625" style="48" customWidth="1"/>
    <col min="10242" max="10242" width="9.140625" style="48" customWidth="1"/>
    <col min="10243" max="10244" width="9.42578125" style="48" customWidth="1"/>
    <col min="10245" max="10245" width="18.140625" style="48" customWidth="1"/>
    <col min="10246" max="10246" width="24" style="48" customWidth="1"/>
    <col min="10247" max="10247" width="8.42578125" style="48" customWidth="1"/>
    <col min="10248" max="10248" width="6.42578125" style="48" customWidth="1"/>
    <col min="10249" max="10249" width="6.7109375" style="48" customWidth="1"/>
    <col min="10250" max="10250" width="3.140625" style="48" customWidth="1"/>
    <col min="10251" max="10251" width="74.42578125" style="48" customWidth="1"/>
    <col min="10252" max="10252" width="3" style="48" customWidth="1"/>
    <col min="10253" max="10253" width="52.140625" style="48" customWidth="1"/>
    <col min="10254" max="10254" width="13.42578125" style="48" customWidth="1"/>
    <col min="10255" max="10255" width="46" style="48" customWidth="1"/>
    <col min="10256" max="10256" width="36" style="48" customWidth="1"/>
    <col min="10257" max="10496" width="8.85546875" style="48"/>
    <col min="10497" max="10497" width="10.140625" style="48" customWidth="1"/>
    <col min="10498" max="10498" width="9.140625" style="48" customWidth="1"/>
    <col min="10499" max="10500" width="9.42578125" style="48" customWidth="1"/>
    <col min="10501" max="10501" width="18.140625" style="48" customWidth="1"/>
    <col min="10502" max="10502" width="24" style="48" customWidth="1"/>
    <col min="10503" max="10503" width="8.42578125" style="48" customWidth="1"/>
    <col min="10504" max="10504" width="6.42578125" style="48" customWidth="1"/>
    <col min="10505" max="10505" width="6.7109375" style="48" customWidth="1"/>
    <col min="10506" max="10506" width="3.140625" style="48" customWidth="1"/>
    <col min="10507" max="10507" width="74.42578125" style="48" customWidth="1"/>
    <col min="10508" max="10508" width="3" style="48" customWidth="1"/>
    <col min="10509" max="10509" width="52.140625" style="48" customWidth="1"/>
    <col min="10510" max="10510" width="13.42578125" style="48" customWidth="1"/>
    <col min="10511" max="10511" width="46" style="48" customWidth="1"/>
    <col min="10512" max="10512" width="36" style="48" customWidth="1"/>
    <col min="10513" max="10752" width="8.85546875" style="48"/>
    <col min="10753" max="10753" width="10.140625" style="48" customWidth="1"/>
    <col min="10754" max="10754" width="9.140625" style="48" customWidth="1"/>
    <col min="10755" max="10756" width="9.42578125" style="48" customWidth="1"/>
    <col min="10757" max="10757" width="18.140625" style="48" customWidth="1"/>
    <col min="10758" max="10758" width="24" style="48" customWidth="1"/>
    <col min="10759" max="10759" width="8.42578125" style="48" customWidth="1"/>
    <col min="10760" max="10760" width="6.42578125" style="48" customWidth="1"/>
    <col min="10761" max="10761" width="6.7109375" style="48" customWidth="1"/>
    <col min="10762" max="10762" width="3.140625" style="48" customWidth="1"/>
    <col min="10763" max="10763" width="74.42578125" style="48" customWidth="1"/>
    <col min="10764" max="10764" width="3" style="48" customWidth="1"/>
    <col min="10765" max="10765" width="52.140625" style="48" customWidth="1"/>
    <col min="10766" max="10766" width="13.42578125" style="48" customWidth="1"/>
    <col min="10767" max="10767" width="46" style="48" customWidth="1"/>
    <col min="10768" max="10768" width="36" style="48" customWidth="1"/>
    <col min="10769" max="11008" width="8.85546875" style="48"/>
    <col min="11009" max="11009" width="10.140625" style="48" customWidth="1"/>
    <col min="11010" max="11010" width="9.140625" style="48" customWidth="1"/>
    <col min="11011" max="11012" width="9.42578125" style="48" customWidth="1"/>
    <col min="11013" max="11013" width="18.140625" style="48" customWidth="1"/>
    <col min="11014" max="11014" width="24" style="48" customWidth="1"/>
    <col min="11015" max="11015" width="8.42578125" style="48" customWidth="1"/>
    <col min="11016" max="11016" width="6.42578125" style="48" customWidth="1"/>
    <col min="11017" max="11017" width="6.7109375" style="48" customWidth="1"/>
    <col min="11018" max="11018" width="3.140625" style="48" customWidth="1"/>
    <col min="11019" max="11019" width="74.42578125" style="48" customWidth="1"/>
    <col min="11020" max="11020" width="3" style="48" customWidth="1"/>
    <col min="11021" max="11021" width="52.140625" style="48" customWidth="1"/>
    <col min="11022" max="11022" width="13.42578125" style="48" customWidth="1"/>
    <col min="11023" max="11023" width="46" style="48" customWidth="1"/>
    <col min="11024" max="11024" width="36" style="48" customWidth="1"/>
    <col min="11025" max="11264" width="8.85546875" style="48"/>
    <col min="11265" max="11265" width="10.140625" style="48" customWidth="1"/>
    <col min="11266" max="11266" width="9.140625" style="48" customWidth="1"/>
    <col min="11267" max="11268" width="9.42578125" style="48" customWidth="1"/>
    <col min="11269" max="11269" width="18.140625" style="48" customWidth="1"/>
    <col min="11270" max="11270" width="24" style="48" customWidth="1"/>
    <col min="11271" max="11271" width="8.42578125" style="48" customWidth="1"/>
    <col min="11272" max="11272" width="6.42578125" style="48" customWidth="1"/>
    <col min="11273" max="11273" width="6.7109375" style="48" customWidth="1"/>
    <col min="11274" max="11274" width="3.140625" style="48" customWidth="1"/>
    <col min="11275" max="11275" width="74.42578125" style="48" customWidth="1"/>
    <col min="11276" max="11276" width="3" style="48" customWidth="1"/>
    <col min="11277" max="11277" width="52.140625" style="48" customWidth="1"/>
    <col min="11278" max="11278" width="13.42578125" style="48" customWidth="1"/>
    <col min="11279" max="11279" width="46" style="48" customWidth="1"/>
    <col min="11280" max="11280" width="36" style="48" customWidth="1"/>
    <col min="11281" max="11520" width="8.85546875" style="48"/>
    <col min="11521" max="11521" width="10.140625" style="48" customWidth="1"/>
    <col min="11522" max="11522" width="9.140625" style="48" customWidth="1"/>
    <col min="11523" max="11524" width="9.42578125" style="48" customWidth="1"/>
    <col min="11525" max="11525" width="18.140625" style="48" customWidth="1"/>
    <col min="11526" max="11526" width="24" style="48" customWidth="1"/>
    <col min="11527" max="11527" width="8.42578125" style="48" customWidth="1"/>
    <col min="11528" max="11528" width="6.42578125" style="48" customWidth="1"/>
    <col min="11529" max="11529" width="6.7109375" style="48" customWidth="1"/>
    <col min="11530" max="11530" width="3.140625" style="48" customWidth="1"/>
    <col min="11531" max="11531" width="74.42578125" style="48" customWidth="1"/>
    <col min="11532" max="11532" width="3" style="48" customWidth="1"/>
    <col min="11533" max="11533" width="52.140625" style="48" customWidth="1"/>
    <col min="11534" max="11534" width="13.42578125" style="48" customWidth="1"/>
    <col min="11535" max="11535" width="46" style="48" customWidth="1"/>
    <col min="11536" max="11536" width="36" style="48" customWidth="1"/>
    <col min="11537" max="11776" width="8.85546875" style="48"/>
    <col min="11777" max="11777" width="10.140625" style="48" customWidth="1"/>
    <col min="11778" max="11778" width="9.140625" style="48" customWidth="1"/>
    <col min="11779" max="11780" width="9.42578125" style="48" customWidth="1"/>
    <col min="11781" max="11781" width="18.140625" style="48" customWidth="1"/>
    <col min="11782" max="11782" width="24" style="48" customWidth="1"/>
    <col min="11783" max="11783" width="8.42578125" style="48" customWidth="1"/>
    <col min="11784" max="11784" width="6.42578125" style="48" customWidth="1"/>
    <col min="11785" max="11785" width="6.7109375" style="48" customWidth="1"/>
    <col min="11786" max="11786" width="3.140625" style="48" customWidth="1"/>
    <col min="11787" max="11787" width="74.42578125" style="48" customWidth="1"/>
    <col min="11788" max="11788" width="3" style="48" customWidth="1"/>
    <col min="11789" max="11789" width="52.140625" style="48" customWidth="1"/>
    <col min="11790" max="11790" width="13.42578125" style="48" customWidth="1"/>
    <col min="11791" max="11791" width="46" style="48" customWidth="1"/>
    <col min="11792" max="11792" width="36" style="48" customWidth="1"/>
    <col min="11793" max="12032" width="8.85546875" style="48"/>
    <col min="12033" max="12033" width="10.140625" style="48" customWidth="1"/>
    <col min="12034" max="12034" width="9.140625" style="48" customWidth="1"/>
    <col min="12035" max="12036" width="9.42578125" style="48" customWidth="1"/>
    <col min="12037" max="12037" width="18.140625" style="48" customWidth="1"/>
    <col min="12038" max="12038" width="24" style="48" customWidth="1"/>
    <col min="12039" max="12039" width="8.42578125" style="48" customWidth="1"/>
    <col min="12040" max="12040" width="6.42578125" style="48" customWidth="1"/>
    <col min="12041" max="12041" width="6.7109375" style="48" customWidth="1"/>
    <col min="12042" max="12042" width="3.140625" style="48" customWidth="1"/>
    <col min="12043" max="12043" width="74.42578125" style="48" customWidth="1"/>
    <col min="12044" max="12044" width="3" style="48" customWidth="1"/>
    <col min="12045" max="12045" width="52.140625" style="48" customWidth="1"/>
    <col min="12046" max="12046" width="13.42578125" style="48" customWidth="1"/>
    <col min="12047" max="12047" width="46" style="48" customWidth="1"/>
    <col min="12048" max="12048" width="36" style="48" customWidth="1"/>
    <col min="12049" max="12288" width="8.85546875" style="48"/>
    <col min="12289" max="12289" width="10.140625" style="48" customWidth="1"/>
    <col min="12290" max="12290" width="9.140625" style="48" customWidth="1"/>
    <col min="12291" max="12292" width="9.42578125" style="48" customWidth="1"/>
    <col min="12293" max="12293" width="18.140625" style="48" customWidth="1"/>
    <col min="12294" max="12294" width="24" style="48" customWidth="1"/>
    <col min="12295" max="12295" width="8.42578125" style="48" customWidth="1"/>
    <col min="12296" max="12296" width="6.42578125" style="48" customWidth="1"/>
    <col min="12297" max="12297" width="6.7109375" style="48" customWidth="1"/>
    <col min="12298" max="12298" width="3.140625" style="48" customWidth="1"/>
    <col min="12299" max="12299" width="74.42578125" style="48" customWidth="1"/>
    <col min="12300" max="12300" width="3" style="48" customWidth="1"/>
    <col min="12301" max="12301" width="52.140625" style="48" customWidth="1"/>
    <col min="12302" max="12302" width="13.42578125" style="48" customWidth="1"/>
    <col min="12303" max="12303" width="46" style="48" customWidth="1"/>
    <col min="12304" max="12304" width="36" style="48" customWidth="1"/>
    <col min="12305" max="12544" width="8.85546875" style="48"/>
    <col min="12545" max="12545" width="10.140625" style="48" customWidth="1"/>
    <col min="12546" max="12546" width="9.140625" style="48" customWidth="1"/>
    <col min="12547" max="12548" width="9.42578125" style="48" customWidth="1"/>
    <col min="12549" max="12549" width="18.140625" style="48" customWidth="1"/>
    <col min="12550" max="12550" width="24" style="48" customWidth="1"/>
    <col min="12551" max="12551" width="8.42578125" style="48" customWidth="1"/>
    <col min="12552" max="12552" width="6.42578125" style="48" customWidth="1"/>
    <col min="12553" max="12553" width="6.7109375" style="48" customWidth="1"/>
    <col min="12554" max="12554" width="3.140625" style="48" customWidth="1"/>
    <col min="12555" max="12555" width="74.42578125" style="48" customWidth="1"/>
    <col min="12556" max="12556" width="3" style="48" customWidth="1"/>
    <col min="12557" max="12557" width="52.140625" style="48" customWidth="1"/>
    <col min="12558" max="12558" width="13.42578125" style="48" customWidth="1"/>
    <col min="12559" max="12559" width="46" style="48" customWidth="1"/>
    <col min="12560" max="12560" width="36" style="48" customWidth="1"/>
    <col min="12561" max="12800" width="8.85546875" style="48"/>
    <col min="12801" max="12801" width="10.140625" style="48" customWidth="1"/>
    <col min="12802" max="12802" width="9.140625" style="48" customWidth="1"/>
    <col min="12803" max="12804" width="9.42578125" style="48" customWidth="1"/>
    <col min="12805" max="12805" width="18.140625" style="48" customWidth="1"/>
    <col min="12806" max="12806" width="24" style="48" customWidth="1"/>
    <col min="12807" max="12807" width="8.42578125" style="48" customWidth="1"/>
    <col min="12808" max="12808" width="6.42578125" style="48" customWidth="1"/>
    <col min="12809" max="12809" width="6.7109375" style="48" customWidth="1"/>
    <col min="12810" max="12810" width="3.140625" style="48" customWidth="1"/>
    <col min="12811" max="12811" width="74.42578125" style="48" customWidth="1"/>
    <col min="12812" max="12812" width="3" style="48" customWidth="1"/>
    <col min="12813" max="12813" width="52.140625" style="48" customWidth="1"/>
    <col min="12814" max="12814" width="13.42578125" style="48" customWidth="1"/>
    <col min="12815" max="12815" width="46" style="48" customWidth="1"/>
    <col min="12816" max="12816" width="36" style="48" customWidth="1"/>
    <col min="12817" max="13056" width="8.85546875" style="48"/>
    <col min="13057" max="13057" width="10.140625" style="48" customWidth="1"/>
    <col min="13058" max="13058" width="9.140625" style="48" customWidth="1"/>
    <col min="13059" max="13060" width="9.42578125" style="48" customWidth="1"/>
    <col min="13061" max="13061" width="18.140625" style="48" customWidth="1"/>
    <col min="13062" max="13062" width="24" style="48" customWidth="1"/>
    <col min="13063" max="13063" width="8.42578125" style="48" customWidth="1"/>
    <col min="13064" max="13064" width="6.42578125" style="48" customWidth="1"/>
    <col min="13065" max="13065" width="6.7109375" style="48" customWidth="1"/>
    <col min="13066" max="13066" width="3.140625" style="48" customWidth="1"/>
    <col min="13067" max="13067" width="74.42578125" style="48" customWidth="1"/>
    <col min="13068" max="13068" width="3" style="48" customWidth="1"/>
    <col min="13069" max="13069" width="52.140625" style="48" customWidth="1"/>
    <col min="13070" max="13070" width="13.42578125" style="48" customWidth="1"/>
    <col min="13071" max="13071" width="46" style="48" customWidth="1"/>
    <col min="13072" max="13072" width="36" style="48" customWidth="1"/>
    <col min="13073" max="13312" width="8.85546875" style="48"/>
    <col min="13313" max="13313" width="10.140625" style="48" customWidth="1"/>
    <col min="13314" max="13314" width="9.140625" style="48" customWidth="1"/>
    <col min="13315" max="13316" width="9.42578125" style="48" customWidth="1"/>
    <col min="13317" max="13317" width="18.140625" style="48" customWidth="1"/>
    <col min="13318" max="13318" width="24" style="48" customWidth="1"/>
    <col min="13319" max="13319" width="8.42578125" style="48" customWidth="1"/>
    <col min="13320" max="13320" width="6.42578125" style="48" customWidth="1"/>
    <col min="13321" max="13321" width="6.7109375" style="48" customWidth="1"/>
    <col min="13322" max="13322" width="3.140625" style="48" customWidth="1"/>
    <col min="13323" max="13323" width="74.42578125" style="48" customWidth="1"/>
    <col min="13324" max="13324" width="3" style="48" customWidth="1"/>
    <col min="13325" max="13325" width="52.140625" style="48" customWidth="1"/>
    <col min="13326" max="13326" width="13.42578125" style="48" customWidth="1"/>
    <col min="13327" max="13327" width="46" style="48" customWidth="1"/>
    <col min="13328" max="13328" width="36" style="48" customWidth="1"/>
    <col min="13329" max="13568" width="8.85546875" style="48"/>
    <col min="13569" max="13569" width="10.140625" style="48" customWidth="1"/>
    <col min="13570" max="13570" width="9.140625" style="48" customWidth="1"/>
    <col min="13571" max="13572" width="9.42578125" style="48" customWidth="1"/>
    <col min="13573" max="13573" width="18.140625" style="48" customWidth="1"/>
    <col min="13574" max="13574" width="24" style="48" customWidth="1"/>
    <col min="13575" max="13575" width="8.42578125" style="48" customWidth="1"/>
    <col min="13576" max="13576" width="6.42578125" style="48" customWidth="1"/>
    <col min="13577" max="13577" width="6.7109375" style="48" customWidth="1"/>
    <col min="13578" max="13578" width="3.140625" style="48" customWidth="1"/>
    <col min="13579" max="13579" width="74.42578125" style="48" customWidth="1"/>
    <col min="13580" max="13580" width="3" style="48" customWidth="1"/>
    <col min="13581" max="13581" width="52.140625" style="48" customWidth="1"/>
    <col min="13582" max="13582" width="13.42578125" style="48" customWidth="1"/>
    <col min="13583" max="13583" width="46" style="48" customWidth="1"/>
    <col min="13584" max="13584" width="36" style="48" customWidth="1"/>
    <col min="13585" max="13824" width="8.85546875" style="48"/>
    <col min="13825" max="13825" width="10.140625" style="48" customWidth="1"/>
    <col min="13826" max="13826" width="9.140625" style="48" customWidth="1"/>
    <col min="13827" max="13828" width="9.42578125" style="48" customWidth="1"/>
    <col min="13829" max="13829" width="18.140625" style="48" customWidth="1"/>
    <col min="13830" max="13830" width="24" style="48" customWidth="1"/>
    <col min="13831" max="13831" width="8.42578125" style="48" customWidth="1"/>
    <col min="13832" max="13832" width="6.42578125" style="48" customWidth="1"/>
    <col min="13833" max="13833" width="6.7109375" style="48" customWidth="1"/>
    <col min="13834" max="13834" width="3.140625" style="48" customWidth="1"/>
    <col min="13835" max="13835" width="74.42578125" style="48" customWidth="1"/>
    <col min="13836" max="13836" width="3" style="48" customWidth="1"/>
    <col min="13837" max="13837" width="52.140625" style="48" customWidth="1"/>
    <col min="13838" max="13838" width="13.42578125" style="48" customWidth="1"/>
    <col min="13839" max="13839" width="46" style="48" customWidth="1"/>
    <col min="13840" max="13840" width="36" style="48" customWidth="1"/>
    <col min="13841" max="14080" width="8.85546875" style="48"/>
    <col min="14081" max="14081" width="10.140625" style="48" customWidth="1"/>
    <col min="14082" max="14082" width="9.140625" style="48" customWidth="1"/>
    <col min="14083" max="14084" width="9.42578125" style="48" customWidth="1"/>
    <col min="14085" max="14085" width="18.140625" style="48" customWidth="1"/>
    <col min="14086" max="14086" width="24" style="48" customWidth="1"/>
    <col min="14087" max="14087" width="8.42578125" style="48" customWidth="1"/>
    <col min="14088" max="14088" width="6.42578125" style="48" customWidth="1"/>
    <col min="14089" max="14089" width="6.7109375" style="48" customWidth="1"/>
    <col min="14090" max="14090" width="3.140625" style="48" customWidth="1"/>
    <col min="14091" max="14091" width="74.42578125" style="48" customWidth="1"/>
    <col min="14092" max="14092" width="3" style="48" customWidth="1"/>
    <col min="14093" max="14093" width="52.140625" style="48" customWidth="1"/>
    <col min="14094" max="14094" width="13.42578125" style="48" customWidth="1"/>
    <col min="14095" max="14095" width="46" style="48" customWidth="1"/>
    <col min="14096" max="14096" width="36" style="48" customWidth="1"/>
    <col min="14097" max="14336" width="8.85546875" style="48"/>
    <col min="14337" max="14337" width="10.140625" style="48" customWidth="1"/>
    <col min="14338" max="14338" width="9.140625" style="48" customWidth="1"/>
    <col min="14339" max="14340" width="9.42578125" style="48" customWidth="1"/>
    <col min="14341" max="14341" width="18.140625" style="48" customWidth="1"/>
    <col min="14342" max="14342" width="24" style="48" customWidth="1"/>
    <col min="14343" max="14343" width="8.42578125" style="48" customWidth="1"/>
    <col min="14344" max="14344" width="6.42578125" style="48" customWidth="1"/>
    <col min="14345" max="14345" width="6.7109375" style="48" customWidth="1"/>
    <col min="14346" max="14346" width="3.140625" style="48" customWidth="1"/>
    <col min="14347" max="14347" width="74.42578125" style="48" customWidth="1"/>
    <col min="14348" max="14348" width="3" style="48" customWidth="1"/>
    <col min="14349" max="14349" width="52.140625" style="48" customWidth="1"/>
    <col min="14350" max="14350" width="13.42578125" style="48" customWidth="1"/>
    <col min="14351" max="14351" width="46" style="48" customWidth="1"/>
    <col min="14352" max="14352" width="36" style="48" customWidth="1"/>
    <col min="14353" max="14592" width="8.85546875" style="48"/>
    <col min="14593" max="14593" width="10.140625" style="48" customWidth="1"/>
    <col min="14594" max="14594" width="9.140625" style="48" customWidth="1"/>
    <col min="14595" max="14596" width="9.42578125" style="48" customWidth="1"/>
    <col min="14597" max="14597" width="18.140625" style="48" customWidth="1"/>
    <col min="14598" max="14598" width="24" style="48" customWidth="1"/>
    <col min="14599" max="14599" width="8.42578125" style="48" customWidth="1"/>
    <col min="14600" max="14600" width="6.42578125" style="48" customWidth="1"/>
    <col min="14601" max="14601" width="6.7109375" style="48" customWidth="1"/>
    <col min="14602" max="14602" width="3.140625" style="48" customWidth="1"/>
    <col min="14603" max="14603" width="74.42578125" style="48" customWidth="1"/>
    <col min="14604" max="14604" width="3" style="48" customWidth="1"/>
    <col min="14605" max="14605" width="52.140625" style="48" customWidth="1"/>
    <col min="14606" max="14606" width="13.42578125" style="48" customWidth="1"/>
    <col min="14607" max="14607" width="46" style="48" customWidth="1"/>
    <col min="14608" max="14608" width="36" style="48" customWidth="1"/>
    <col min="14609" max="14848" width="8.85546875" style="48"/>
    <col min="14849" max="14849" width="10.140625" style="48" customWidth="1"/>
    <col min="14850" max="14850" width="9.140625" style="48" customWidth="1"/>
    <col min="14851" max="14852" width="9.42578125" style="48" customWidth="1"/>
    <col min="14853" max="14853" width="18.140625" style="48" customWidth="1"/>
    <col min="14854" max="14854" width="24" style="48" customWidth="1"/>
    <col min="14855" max="14855" width="8.42578125" style="48" customWidth="1"/>
    <col min="14856" max="14856" width="6.42578125" style="48" customWidth="1"/>
    <col min="14857" max="14857" width="6.7109375" style="48" customWidth="1"/>
    <col min="14858" max="14858" width="3.140625" style="48" customWidth="1"/>
    <col min="14859" max="14859" width="74.42578125" style="48" customWidth="1"/>
    <col min="14860" max="14860" width="3" style="48" customWidth="1"/>
    <col min="14861" max="14861" width="52.140625" style="48" customWidth="1"/>
    <col min="14862" max="14862" width="13.42578125" style="48" customWidth="1"/>
    <col min="14863" max="14863" width="46" style="48" customWidth="1"/>
    <col min="14864" max="14864" width="36" style="48" customWidth="1"/>
    <col min="14865" max="15104" width="8.85546875" style="48"/>
    <col min="15105" max="15105" width="10.140625" style="48" customWidth="1"/>
    <col min="15106" max="15106" width="9.140625" style="48" customWidth="1"/>
    <col min="15107" max="15108" width="9.42578125" style="48" customWidth="1"/>
    <col min="15109" max="15109" width="18.140625" style="48" customWidth="1"/>
    <col min="15110" max="15110" width="24" style="48" customWidth="1"/>
    <col min="15111" max="15111" width="8.42578125" style="48" customWidth="1"/>
    <col min="15112" max="15112" width="6.42578125" style="48" customWidth="1"/>
    <col min="15113" max="15113" width="6.7109375" style="48" customWidth="1"/>
    <col min="15114" max="15114" width="3.140625" style="48" customWidth="1"/>
    <col min="15115" max="15115" width="74.42578125" style="48" customWidth="1"/>
    <col min="15116" max="15116" width="3" style="48" customWidth="1"/>
    <col min="15117" max="15117" width="52.140625" style="48" customWidth="1"/>
    <col min="15118" max="15118" width="13.42578125" style="48" customWidth="1"/>
    <col min="15119" max="15119" width="46" style="48" customWidth="1"/>
    <col min="15120" max="15120" width="36" style="48" customWidth="1"/>
    <col min="15121" max="15360" width="8.85546875" style="48"/>
    <col min="15361" max="15361" width="10.140625" style="48" customWidth="1"/>
    <col min="15362" max="15362" width="9.140625" style="48" customWidth="1"/>
    <col min="15363" max="15364" width="9.42578125" style="48" customWidth="1"/>
    <col min="15365" max="15365" width="18.140625" style="48" customWidth="1"/>
    <col min="15366" max="15366" width="24" style="48" customWidth="1"/>
    <col min="15367" max="15367" width="8.42578125" style="48" customWidth="1"/>
    <col min="15368" max="15368" width="6.42578125" style="48" customWidth="1"/>
    <col min="15369" max="15369" width="6.7109375" style="48" customWidth="1"/>
    <col min="15370" max="15370" width="3.140625" style="48" customWidth="1"/>
    <col min="15371" max="15371" width="74.42578125" style="48" customWidth="1"/>
    <col min="15372" max="15372" width="3" style="48" customWidth="1"/>
    <col min="15373" max="15373" width="52.140625" style="48" customWidth="1"/>
    <col min="15374" max="15374" width="13.42578125" style="48" customWidth="1"/>
    <col min="15375" max="15375" width="46" style="48" customWidth="1"/>
    <col min="15376" max="15376" width="36" style="48" customWidth="1"/>
    <col min="15377" max="15616" width="8.85546875" style="48"/>
    <col min="15617" max="15617" width="10.140625" style="48" customWidth="1"/>
    <col min="15618" max="15618" width="9.140625" style="48" customWidth="1"/>
    <col min="15619" max="15620" width="9.42578125" style="48" customWidth="1"/>
    <col min="15621" max="15621" width="18.140625" style="48" customWidth="1"/>
    <col min="15622" max="15622" width="24" style="48" customWidth="1"/>
    <col min="15623" max="15623" width="8.42578125" style="48" customWidth="1"/>
    <col min="15624" max="15624" width="6.42578125" style="48" customWidth="1"/>
    <col min="15625" max="15625" width="6.7109375" style="48" customWidth="1"/>
    <col min="15626" max="15626" width="3.140625" style="48" customWidth="1"/>
    <col min="15627" max="15627" width="74.42578125" style="48" customWidth="1"/>
    <col min="15628" max="15628" width="3" style="48" customWidth="1"/>
    <col min="15629" max="15629" width="52.140625" style="48" customWidth="1"/>
    <col min="15630" max="15630" width="13.42578125" style="48" customWidth="1"/>
    <col min="15631" max="15631" width="46" style="48" customWidth="1"/>
    <col min="15632" max="15632" width="36" style="48" customWidth="1"/>
    <col min="15633" max="15872" width="8.85546875" style="48"/>
    <col min="15873" max="15873" width="10.140625" style="48" customWidth="1"/>
    <col min="15874" max="15874" width="9.140625" style="48" customWidth="1"/>
    <col min="15875" max="15876" width="9.42578125" style="48" customWidth="1"/>
    <col min="15877" max="15877" width="18.140625" style="48" customWidth="1"/>
    <col min="15878" max="15878" width="24" style="48" customWidth="1"/>
    <col min="15879" max="15879" width="8.42578125" style="48" customWidth="1"/>
    <col min="15880" max="15880" width="6.42578125" style="48" customWidth="1"/>
    <col min="15881" max="15881" width="6.7109375" style="48" customWidth="1"/>
    <col min="15882" max="15882" width="3.140625" style="48" customWidth="1"/>
    <col min="15883" max="15883" width="74.42578125" style="48" customWidth="1"/>
    <col min="15884" max="15884" width="3" style="48" customWidth="1"/>
    <col min="15885" max="15885" width="52.140625" style="48" customWidth="1"/>
    <col min="15886" max="15886" width="13.42578125" style="48" customWidth="1"/>
    <col min="15887" max="15887" width="46" style="48" customWidth="1"/>
    <col min="15888" max="15888" width="36" style="48" customWidth="1"/>
    <col min="15889" max="16128" width="8.85546875" style="48"/>
    <col min="16129" max="16129" width="10.140625" style="48" customWidth="1"/>
    <col min="16130" max="16130" width="9.140625" style="48" customWidth="1"/>
    <col min="16131" max="16132" width="9.42578125" style="48" customWidth="1"/>
    <col min="16133" max="16133" width="18.140625" style="48" customWidth="1"/>
    <col min="16134" max="16134" width="24" style="48" customWidth="1"/>
    <col min="16135" max="16135" width="8.42578125" style="48" customWidth="1"/>
    <col min="16136" max="16136" width="6.42578125" style="48" customWidth="1"/>
    <col min="16137" max="16137" width="6.7109375" style="48" customWidth="1"/>
    <col min="16138" max="16138" width="3.140625" style="48" customWidth="1"/>
    <col min="16139" max="16139" width="74.42578125" style="48" customWidth="1"/>
    <col min="16140" max="16140" width="3" style="48" customWidth="1"/>
    <col min="16141" max="16141" width="52.140625" style="48" customWidth="1"/>
    <col min="16142" max="16142" width="13.42578125" style="48" customWidth="1"/>
    <col min="16143" max="16143" width="46" style="48" customWidth="1"/>
    <col min="16144" max="16144" width="36" style="48" customWidth="1"/>
    <col min="16145" max="16384" width="8.85546875" style="48"/>
  </cols>
  <sheetData>
    <row r="1" spans="1:19" s="412" customFormat="1" ht="45" customHeight="1">
      <c r="A1" s="407" t="s">
        <v>290</v>
      </c>
      <c r="B1" s="407"/>
      <c r="C1" s="407"/>
      <c r="D1" s="407"/>
      <c r="E1" s="407"/>
      <c r="F1" s="407"/>
      <c r="G1" s="407"/>
      <c r="H1" s="408"/>
      <c r="I1" s="408"/>
      <c r="J1" s="407"/>
      <c r="K1" s="407"/>
      <c r="L1" s="407"/>
      <c r="M1" s="407"/>
      <c r="N1" s="411"/>
    </row>
    <row r="2" spans="1:19" s="35" customFormat="1" ht="33" customHeight="1">
      <c r="A2" s="100" t="s">
        <v>291</v>
      </c>
      <c r="B2" s="76" t="s">
        <v>292</v>
      </c>
      <c r="C2" s="76" t="s">
        <v>0</v>
      </c>
      <c r="D2" s="76" t="s">
        <v>132</v>
      </c>
      <c r="E2" s="76" t="s">
        <v>1</v>
      </c>
      <c r="F2" s="76" t="s">
        <v>2</v>
      </c>
      <c r="G2" s="76" t="s">
        <v>3</v>
      </c>
      <c r="H2" s="5" t="s">
        <v>4</v>
      </c>
      <c r="I2" s="5" t="s">
        <v>5</v>
      </c>
      <c r="J2" s="508" t="s">
        <v>7</v>
      </c>
      <c r="K2" s="508"/>
      <c r="L2" s="76" t="s">
        <v>293</v>
      </c>
      <c r="M2" s="33"/>
      <c r="N2" s="34" t="s">
        <v>9</v>
      </c>
      <c r="O2" s="35" t="s">
        <v>294</v>
      </c>
      <c r="P2" s="35" t="s">
        <v>293</v>
      </c>
      <c r="Q2" s="101" t="s">
        <v>10</v>
      </c>
      <c r="R2" s="35" t="s">
        <v>295</v>
      </c>
      <c r="S2" s="35" t="s">
        <v>296</v>
      </c>
    </row>
    <row r="3" spans="1:19" s="102" customFormat="1">
      <c r="A3" s="102" t="s">
        <v>297</v>
      </c>
      <c r="H3" s="103"/>
      <c r="I3" s="103"/>
      <c r="K3" s="104"/>
      <c r="L3" s="105" t="s">
        <v>298</v>
      </c>
      <c r="M3" s="106"/>
      <c r="N3" s="107"/>
    </row>
    <row r="4" spans="1:19" s="43" customFormat="1">
      <c r="A4" s="46" t="s">
        <v>299</v>
      </c>
      <c r="B4" s="42"/>
      <c r="C4" s="53" t="s">
        <v>11</v>
      </c>
      <c r="D4" s="53" t="s">
        <v>108</v>
      </c>
      <c r="E4" s="53" t="s">
        <v>137</v>
      </c>
      <c r="F4" s="53" t="s">
        <v>26</v>
      </c>
      <c r="G4" s="53" t="s">
        <v>54</v>
      </c>
      <c r="H4" s="53" t="s">
        <v>300</v>
      </c>
      <c r="I4" s="53" t="s">
        <v>300</v>
      </c>
      <c r="J4" s="53" t="s">
        <v>301</v>
      </c>
      <c r="K4" s="53"/>
      <c r="L4" s="53" t="s">
        <v>302</v>
      </c>
      <c r="N4" s="45"/>
      <c r="Q4" s="43" t="s">
        <v>303</v>
      </c>
      <c r="R4" s="41" t="e">
        <v>#REF!</v>
      </c>
    </row>
    <row r="5" spans="1:19" outlineLevel="1">
      <c r="A5" s="52"/>
      <c r="B5" s="52"/>
      <c r="C5" s="50" t="s">
        <v>24</v>
      </c>
      <c r="D5" s="50"/>
      <c r="E5" s="50"/>
      <c r="F5" s="50" t="s">
        <v>58</v>
      </c>
      <c r="G5" s="50">
        <v>1</v>
      </c>
      <c r="H5" s="50"/>
      <c r="I5" s="50"/>
      <c r="J5" s="50"/>
      <c r="K5" s="50" t="s">
        <v>108</v>
      </c>
      <c r="L5" s="50"/>
      <c r="M5" s="50" t="s">
        <v>109</v>
      </c>
      <c r="N5" s="47" t="s">
        <v>139</v>
      </c>
      <c r="R5" s="41" t="s">
        <v>140</v>
      </c>
    </row>
    <row r="6" spans="1:19" outlineLevel="1">
      <c r="A6" s="52"/>
      <c r="B6" s="52"/>
      <c r="C6" s="50" t="s">
        <v>24</v>
      </c>
      <c r="D6" s="50"/>
      <c r="E6" s="50"/>
      <c r="F6" s="50" t="s">
        <v>58</v>
      </c>
      <c r="G6" s="50">
        <v>2</v>
      </c>
      <c r="H6" s="50"/>
      <c r="I6" s="50"/>
      <c r="J6" s="50"/>
      <c r="K6" s="50" t="s">
        <v>304</v>
      </c>
      <c r="L6" s="50"/>
      <c r="M6" s="50" t="s">
        <v>305</v>
      </c>
      <c r="N6" s="47" t="str">
        <f>A9</f>
        <v>HB0.03</v>
      </c>
      <c r="R6" s="41" t="s">
        <v>140</v>
      </c>
    </row>
    <row r="7" spans="1:19" outlineLevel="1">
      <c r="A7" s="52"/>
      <c r="B7" s="52"/>
      <c r="C7" s="50" t="s">
        <v>24</v>
      </c>
      <c r="D7" s="50"/>
      <c r="E7" s="50"/>
      <c r="F7" s="50" t="s">
        <v>58</v>
      </c>
      <c r="G7" s="50">
        <v>3</v>
      </c>
      <c r="H7" s="50"/>
      <c r="I7" s="50"/>
      <c r="J7" s="50"/>
      <c r="K7" s="50" t="s">
        <v>306</v>
      </c>
      <c r="L7" s="50"/>
      <c r="M7" s="50" t="s">
        <v>307</v>
      </c>
      <c r="N7" s="47" t="str">
        <f>A8</f>
        <v>HB0.02</v>
      </c>
      <c r="R7" s="41" t="s">
        <v>140</v>
      </c>
    </row>
    <row r="8" spans="1:19" s="35" customFormat="1">
      <c r="A8" s="49" t="s">
        <v>308</v>
      </c>
      <c r="B8" s="49"/>
      <c r="C8" s="49" t="s">
        <v>309</v>
      </c>
      <c r="D8" s="49"/>
      <c r="E8" s="49"/>
      <c r="F8" s="49"/>
      <c r="G8" s="49"/>
      <c r="H8" s="49"/>
      <c r="I8" s="49"/>
      <c r="J8" s="49" t="s">
        <v>310</v>
      </c>
      <c r="K8" s="49"/>
      <c r="L8" s="49" t="s">
        <v>311</v>
      </c>
      <c r="M8" s="49"/>
      <c r="N8" s="34"/>
      <c r="S8" s="49" t="s">
        <v>312</v>
      </c>
    </row>
    <row r="9" spans="1:19" s="43" customFormat="1">
      <c r="A9" s="46" t="s">
        <v>313</v>
      </c>
      <c r="B9" s="42"/>
      <c r="C9" s="53" t="s">
        <v>11</v>
      </c>
      <c r="D9" s="53" t="s">
        <v>108</v>
      </c>
      <c r="E9" s="53" t="s">
        <v>137</v>
      </c>
      <c r="F9" s="53" t="s">
        <v>26</v>
      </c>
      <c r="G9" s="53" t="s">
        <v>54</v>
      </c>
      <c r="H9" s="53" t="s">
        <v>300</v>
      </c>
      <c r="I9" s="53" t="s">
        <v>300</v>
      </c>
      <c r="J9" s="53" t="s">
        <v>314</v>
      </c>
      <c r="K9" s="53"/>
      <c r="L9" s="53" t="s">
        <v>315</v>
      </c>
      <c r="N9" s="45"/>
      <c r="Q9" s="43" t="s">
        <v>303</v>
      </c>
      <c r="R9" s="41" t="e">
        <v>#REF!</v>
      </c>
    </row>
    <row r="10" spans="1:19" outlineLevel="1">
      <c r="A10" s="52"/>
      <c r="B10" s="52"/>
      <c r="C10" s="50" t="s">
        <v>24</v>
      </c>
      <c r="D10" s="50"/>
      <c r="E10" s="50"/>
      <c r="F10" s="50" t="s">
        <v>58</v>
      </c>
      <c r="G10" s="50">
        <v>1</v>
      </c>
      <c r="H10" s="50"/>
      <c r="I10" s="50"/>
      <c r="J10" s="50"/>
      <c r="K10" s="50" t="s">
        <v>316</v>
      </c>
      <c r="L10" s="50"/>
      <c r="M10" s="50" t="s">
        <v>317</v>
      </c>
      <c r="N10" s="47" t="str">
        <f>A13</f>
        <v>HB0.04</v>
      </c>
      <c r="R10" s="41" t="s">
        <v>140</v>
      </c>
    </row>
    <row r="11" spans="1:19" outlineLevel="1">
      <c r="A11" s="52"/>
      <c r="B11" s="52"/>
      <c r="C11" s="50" t="s">
        <v>24</v>
      </c>
      <c r="D11" s="50"/>
      <c r="E11" s="50"/>
      <c r="F11" s="50" t="s">
        <v>58</v>
      </c>
      <c r="G11" s="50">
        <v>2</v>
      </c>
      <c r="H11" s="50"/>
      <c r="I11" s="50"/>
      <c r="J11" s="50"/>
      <c r="K11" s="50" t="s">
        <v>318</v>
      </c>
      <c r="L11" s="50"/>
      <c r="M11" s="50" t="s">
        <v>319</v>
      </c>
      <c r="N11" s="47" t="str">
        <f>A14</f>
        <v>HB0.05</v>
      </c>
      <c r="R11" s="41" t="s">
        <v>140</v>
      </c>
    </row>
    <row r="12" spans="1:19" outlineLevel="1">
      <c r="A12" s="52"/>
      <c r="B12" s="52" t="s">
        <v>320</v>
      </c>
      <c r="C12" s="50" t="str">
        <f>VLOOKUP($B12,[1]Codes!$A$1:$K$65536,2,FALSE)</f>
        <v>Response</v>
      </c>
      <c r="D12" s="50"/>
      <c r="E12" s="50"/>
      <c r="F12" s="50" t="str">
        <f>VLOOKUP($B12,[1]Codes!$A$1:$K$65536,4,FALSE)</f>
        <v>Category option</v>
      </c>
      <c r="G12" s="50">
        <f>VLOOKUP($B12,[1]Codes!$A$1:$K$65536,5,FALSE)</f>
        <v>998</v>
      </c>
      <c r="H12" s="50"/>
      <c r="I12" s="50"/>
      <c r="J12" s="50"/>
      <c r="K12" s="50" t="str">
        <f>VLOOKUP($B12,[1]Codes!$A$1:$K$65536,9,FALSE)</f>
        <v>Don't know</v>
      </c>
      <c r="L12" s="50"/>
      <c r="M12" s="50" t="str">
        <f>VLOOKUP($B12,[1]Codes!$A$1:$K$65536,11,FALSE)</f>
        <v>La hatene</v>
      </c>
      <c r="N12" s="47" t="str">
        <f>A14</f>
        <v>HB0.05</v>
      </c>
      <c r="R12" s="41" t="s">
        <v>140</v>
      </c>
    </row>
    <row r="13" spans="1:19" s="35" customFormat="1">
      <c r="A13" s="49" t="s">
        <v>321</v>
      </c>
      <c r="B13" s="49"/>
      <c r="C13" s="49" t="s">
        <v>309</v>
      </c>
      <c r="D13" s="49"/>
      <c r="E13" s="49"/>
      <c r="F13" s="49"/>
      <c r="G13" s="49"/>
      <c r="H13" s="49"/>
      <c r="I13" s="49"/>
      <c r="J13" s="49" t="s">
        <v>322</v>
      </c>
      <c r="K13" s="49"/>
      <c r="L13" s="49" t="s">
        <v>323</v>
      </c>
      <c r="M13" s="49"/>
      <c r="N13" s="109"/>
      <c r="S13" s="49" t="s">
        <v>312</v>
      </c>
    </row>
    <row r="14" spans="1:19" s="35" customFormat="1">
      <c r="A14" s="49" t="s">
        <v>324</v>
      </c>
      <c r="B14" s="49"/>
      <c r="C14" s="49" t="s">
        <v>309</v>
      </c>
      <c r="D14" s="49"/>
      <c r="E14" s="49"/>
      <c r="F14" s="49"/>
      <c r="G14" s="49"/>
      <c r="H14" s="49"/>
      <c r="I14" s="49"/>
      <c r="J14" s="49" t="s">
        <v>310</v>
      </c>
      <c r="K14" s="49"/>
      <c r="L14" s="49" t="s">
        <v>311</v>
      </c>
      <c r="M14" s="49"/>
      <c r="N14" s="34"/>
      <c r="S14" s="49" t="s">
        <v>312</v>
      </c>
    </row>
    <row r="15" spans="1:19" s="102" customFormat="1">
      <c r="A15" s="102" t="s">
        <v>325</v>
      </c>
      <c r="H15" s="103"/>
      <c r="I15" s="103"/>
      <c r="K15" s="104"/>
      <c r="L15" s="105" t="s">
        <v>326</v>
      </c>
      <c r="M15" s="106"/>
      <c r="N15" s="107"/>
    </row>
    <row r="16" spans="1:19" s="35" customFormat="1">
      <c r="A16" s="49" t="s">
        <v>327</v>
      </c>
      <c r="B16" s="49"/>
      <c r="C16" s="49" t="s">
        <v>309</v>
      </c>
      <c r="D16" s="49"/>
      <c r="E16" s="49"/>
      <c r="F16" s="49"/>
      <c r="G16" s="49"/>
      <c r="H16" s="49"/>
      <c r="I16" s="49"/>
      <c r="J16" s="509" t="s">
        <v>328</v>
      </c>
      <c r="K16" s="510"/>
      <c r="L16" s="509" t="s">
        <v>329</v>
      </c>
      <c r="M16" s="510"/>
      <c r="N16" s="34"/>
      <c r="S16" s="49" t="s">
        <v>312</v>
      </c>
    </row>
    <row r="17" spans="1:19" s="43" customFormat="1">
      <c r="A17" s="46" t="s">
        <v>330</v>
      </c>
      <c r="B17" s="42"/>
      <c r="C17" s="404" t="s">
        <v>11</v>
      </c>
      <c r="D17" s="404" t="s">
        <v>108</v>
      </c>
      <c r="E17" s="404" t="s">
        <v>137</v>
      </c>
      <c r="F17" s="404" t="s">
        <v>58</v>
      </c>
      <c r="G17" s="404"/>
      <c r="H17" s="404"/>
      <c r="I17" s="404"/>
      <c r="J17" s="57" t="s">
        <v>331</v>
      </c>
      <c r="K17" s="404"/>
      <c r="L17" s="404" t="s">
        <v>332</v>
      </c>
      <c r="N17" s="45"/>
      <c r="Q17" s="43" t="s">
        <v>303</v>
      </c>
      <c r="R17" s="41" t="e">
        <f>IF(Q17&gt;0,VLOOKUP(Q17,#REF!,4,FALSE),"")</f>
        <v>#REF!</v>
      </c>
    </row>
    <row r="18" spans="1:19" outlineLevel="1">
      <c r="A18" s="52"/>
      <c r="B18" s="52" t="s">
        <v>138</v>
      </c>
      <c r="C18" s="405" t="str">
        <f>VLOOKUP($B18,[1]Codes!$A$1:$K$65536,2,FALSE)</f>
        <v>Response</v>
      </c>
      <c r="D18" s="405"/>
      <c r="E18" s="405"/>
      <c r="F18" s="405" t="str">
        <f>VLOOKUP($B18,[1]Codes!$A$1:$K$65536,4,FALSE)</f>
        <v>Category option</v>
      </c>
      <c r="G18" s="405">
        <f>VLOOKUP($B18,[1]Codes!$A$1:$K$65536,5,FALSE)</f>
        <v>0</v>
      </c>
      <c r="H18" s="405"/>
      <c r="I18" s="405"/>
      <c r="J18" s="404"/>
      <c r="K18" s="405" t="s">
        <v>106</v>
      </c>
      <c r="L18" s="405"/>
      <c r="M18" s="405" t="s">
        <v>107</v>
      </c>
      <c r="N18" s="47" t="str">
        <f>A20</f>
        <v>HB1.02x</v>
      </c>
      <c r="R18" s="41" t="str">
        <f>IF(Q18&gt;0,VLOOKUP(Q18,#REF!,4,FALSE),"")</f>
        <v/>
      </c>
    </row>
    <row r="19" spans="1:19" outlineLevel="1">
      <c r="A19" s="52"/>
      <c r="B19" s="52" t="s">
        <v>141</v>
      </c>
      <c r="C19" s="405" t="str">
        <f>VLOOKUP($B19,[1]Codes!$A$1:$K$65536,2,FALSE)</f>
        <v>Response</v>
      </c>
      <c r="D19" s="405"/>
      <c r="E19" s="405"/>
      <c r="F19" s="405" t="str">
        <f>VLOOKUP($B19,[1]Codes!$A$1:$K$65536,4,FALSE)</f>
        <v>Category option</v>
      </c>
      <c r="G19" s="405">
        <f>VLOOKUP($B19,[1]Codes!$A$1:$K$65536,5,FALSE)</f>
        <v>1</v>
      </c>
      <c r="H19" s="405"/>
      <c r="I19" s="405"/>
      <c r="J19" s="405"/>
      <c r="K19" s="405" t="s">
        <v>108</v>
      </c>
      <c r="L19" s="405"/>
      <c r="M19" s="405" t="s">
        <v>109</v>
      </c>
      <c r="N19" s="47" t="str">
        <f>A31</f>
        <v>HB2.01</v>
      </c>
      <c r="R19" s="41" t="str">
        <f>IF(Q19&gt;0,VLOOKUP(Q19,#REF!,4,FALSE),"")</f>
        <v/>
      </c>
    </row>
    <row r="20" spans="1:19" s="35" customFormat="1">
      <c r="A20" s="93" t="s">
        <v>333</v>
      </c>
      <c r="B20" s="93"/>
      <c r="C20" s="404" t="s">
        <v>11</v>
      </c>
      <c r="D20" s="404"/>
      <c r="E20" s="404" t="s">
        <v>137</v>
      </c>
      <c r="F20" s="404" t="s">
        <v>26</v>
      </c>
      <c r="G20" s="404"/>
      <c r="H20" s="404"/>
      <c r="I20" s="404"/>
      <c r="J20" s="404" t="s">
        <v>334</v>
      </c>
      <c r="K20" s="404"/>
      <c r="L20" s="404" t="s">
        <v>335</v>
      </c>
      <c r="M20" s="49"/>
      <c r="N20" s="109"/>
      <c r="R20" s="115"/>
    </row>
    <row r="21" spans="1:19" outlineLevel="1">
      <c r="A21" s="52"/>
      <c r="B21" s="52"/>
      <c r="C21" s="405" t="s">
        <v>24</v>
      </c>
      <c r="D21" s="405"/>
      <c r="E21" s="405" t="s">
        <v>336</v>
      </c>
      <c r="F21" s="405"/>
      <c r="G21" s="405"/>
      <c r="H21" s="405"/>
      <c r="I21" s="405"/>
      <c r="J21" s="405"/>
      <c r="K21" s="405" t="s">
        <v>337</v>
      </c>
      <c r="L21" s="405"/>
      <c r="M21" s="405" t="s">
        <v>338</v>
      </c>
      <c r="N21" s="47" t="str">
        <f>A27</f>
        <v>HB1.03</v>
      </c>
      <c r="R21" s="41"/>
    </row>
    <row r="22" spans="1:19" outlineLevel="1">
      <c r="A22" s="52"/>
      <c r="B22" s="52"/>
      <c r="C22" s="405" t="s">
        <v>24</v>
      </c>
      <c r="D22" s="405"/>
      <c r="E22" s="405" t="s">
        <v>336</v>
      </c>
      <c r="F22" s="405"/>
      <c r="G22" s="405"/>
      <c r="H22" s="405"/>
      <c r="I22" s="405"/>
      <c r="J22" s="405"/>
      <c r="K22" s="405" t="s">
        <v>339</v>
      </c>
      <c r="L22" s="405"/>
      <c r="M22" s="405" t="s">
        <v>340</v>
      </c>
      <c r="N22" s="47" t="str">
        <f>A30</f>
        <v>HB1.04</v>
      </c>
      <c r="R22" s="41"/>
    </row>
    <row r="23" spans="1:19" outlineLevel="1">
      <c r="A23" s="52"/>
      <c r="B23" s="52"/>
      <c r="C23" s="405" t="s">
        <v>24</v>
      </c>
      <c r="D23" s="405"/>
      <c r="E23" s="405" t="s">
        <v>336</v>
      </c>
      <c r="F23" s="405"/>
      <c r="G23" s="405"/>
      <c r="H23" s="405"/>
      <c r="I23" s="405"/>
      <c r="J23" s="405"/>
      <c r="K23" s="405" t="s">
        <v>155</v>
      </c>
      <c r="L23" s="405"/>
      <c r="M23" s="405" t="s">
        <v>156</v>
      </c>
      <c r="N23" s="47" t="str">
        <f>A25</f>
        <v>HB1.02y</v>
      </c>
      <c r="R23" s="41"/>
    </row>
    <row r="24" spans="1:19" outlineLevel="1">
      <c r="A24" s="52"/>
      <c r="B24" s="52"/>
      <c r="C24" s="405" t="s">
        <v>24</v>
      </c>
      <c r="D24" s="405"/>
      <c r="E24" s="405" t="s">
        <v>336</v>
      </c>
      <c r="F24" s="405"/>
      <c r="G24" s="405"/>
      <c r="H24" s="405"/>
      <c r="I24" s="405"/>
      <c r="J24" s="405"/>
      <c r="K24" s="405" t="s">
        <v>341</v>
      </c>
      <c r="L24" s="405"/>
      <c r="M24" s="405" t="s">
        <v>342</v>
      </c>
      <c r="N24" s="47" t="str">
        <f>A30</f>
        <v>HB1.04</v>
      </c>
      <c r="R24" s="41"/>
    </row>
    <row r="25" spans="1:19" s="35" customFormat="1">
      <c r="A25" s="93" t="s">
        <v>343</v>
      </c>
      <c r="B25" s="93"/>
      <c r="C25" s="404" t="s">
        <v>11</v>
      </c>
      <c r="D25" s="404"/>
      <c r="E25" s="42" t="s">
        <v>20</v>
      </c>
      <c r="F25" s="404" t="s">
        <v>344</v>
      </c>
      <c r="G25" s="404"/>
      <c r="H25" s="404"/>
      <c r="I25" s="404"/>
      <c r="J25" s="404" t="s">
        <v>345</v>
      </c>
      <c r="K25" s="404"/>
      <c r="L25" s="404" t="s">
        <v>346</v>
      </c>
      <c r="M25" s="49"/>
      <c r="N25" s="109" t="str">
        <f>A30</f>
        <v>HB1.04</v>
      </c>
      <c r="R25" s="115"/>
    </row>
    <row r="26" spans="1:19">
      <c r="A26" s="52"/>
      <c r="B26" s="52"/>
      <c r="C26" s="405" t="s">
        <v>24</v>
      </c>
      <c r="D26" s="405"/>
      <c r="E26" s="405" t="s">
        <v>336</v>
      </c>
      <c r="F26" s="405" t="s">
        <v>347</v>
      </c>
      <c r="G26" s="405"/>
      <c r="H26" s="405"/>
      <c r="I26" s="405"/>
      <c r="J26" s="405"/>
      <c r="K26" s="405"/>
      <c r="L26" s="405"/>
      <c r="M26" s="405"/>
      <c r="N26" s="47"/>
      <c r="R26" s="41"/>
    </row>
    <row r="27" spans="1:19" s="35" customFormat="1">
      <c r="A27" s="93" t="s">
        <v>348</v>
      </c>
      <c r="B27" s="93"/>
      <c r="C27" s="404" t="s">
        <v>11</v>
      </c>
      <c r="D27" s="404"/>
      <c r="E27" s="404" t="s">
        <v>137</v>
      </c>
      <c r="F27" s="404" t="s">
        <v>349</v>
      </c>
      <c r="G27" s="404"/>
      <c r="H27" s="404"/>
      <c r="I27" s="404"/>
      <c r="J27" s="404" t="s">
        <v>350</v>
      </c>
      <c r="K27" s="404"/>
      <c r="L27" s="404" t="s">
        <v>351</v>
      </c>
      <c r="M27" s="49"/>
      <c r="N27" s="109"/>
      <c r="R27" s="115"/>
    </row>
    <row r="28" spans="1:19">
      <c r="A28" s="52"/>
      <c r="B28" s="52"/>
      <c r="C28" s="405" t="s">
        <v>24</v>
      </c>
      <c r="D28" s="405"/>
      <c r="E28" s="405" t="s">
        <v>336</v>
      </c>
      <c r="F28" s="405" t="s">
        <v>347</v>
      </c>
      <c r="G28" s="405"/>
      <c r="H28" s="405"/>
      <c r="I28" s="405"/>
      <c r="J28" s="405"/>
      <c r="K28" s="405" t="s">
        <v>352</v>
      </c>
      <c r="L28" s="405"/>
      <c r="M28" s="405"/>
      <c r="N28" s="47" t="str">
        <f>A13</f>
        <v>HB0.04</v>
      </c>
      <c r="R28" s="41"/>
    </row>
    <row r="29" spans="1:19">
      <c r="A29" s="52"/>
      <c r="B29" s="52"/>
      <c r="C29" s="405" t="s">
        <v>24</v>
      </c>
      <c r="D29" s="405"/>
      <c r="E29" s="405" t="s">
        <v>336</v>
      </c>
      <c r="F29" s="405" t="s">
        <v>58</v>
      </c>
      <c r="G29" s="405"/>
      <c r="H29" s="405"/>
      <c r="I29" s="405"/>
      <c r="J29" s="405"/>
      <c r="K29" s="405" t="s">
        <v>353</v>
      </c>
      <c r="L29" s="405"/>
      <c r="M29" s="405" t="s">
        <v>354</v>
      </c>
      <c r="N29" s="47" t="str">
        <f>A30</f>
        <v>HB1.04</v>
      </c>
      <c r="R29" s="41"/>
    </row>
    <row r="30" spans="1:19" s="49" customFormat="1">
      <c r="A30" s="49" t="s">
        <v>355</v>
      </c>
      <c r="C30" s="49" t="s">
        <v>309</v>
      </c>
      <c r="H30" s="110"/>
      <c r="I30" s="110"/>
      <c r="J30" s="49" t="s">
        <v>310</v>
      </c>
      <c r="K30" s="404"/>
      <c r="L30" s="404" t="s">
        <v>311</v>
      </c>
      <c r="M30" s="405"/>
      <c r="N30" s="62"/>
      <c r="R30" s="41"/>
      <c r="S30" s="49" t="s">
        <v>312</v>
      </c>
    </row>
    <row r="31" spans="1:19" s="43" customFormat="1">
      <c r="A31" s="46" t="s">
        <v>356</v>
      </c>
      <c r="B31" s="42"/>
      <c r="C31" s="42" t="s">
        <v>11</v>
      </c>
      <c r="D31" s="42" t="s">
        <v>108</v>
      </c>
      <c r="E31" s="42" t="s">
        <v>137</v>
      </c>
      <c r="F31" s="42" t="s">
        <v>104</v>
      </c>
      <c r="G31" s="42" t="s">
        <v>16</v>
      </c>
      <c r="H31" s="404">
        <v>1</v>
      </c>
      <c r="I31" s="404">
        <v>30</v>
      </c>
      <c r="J31" s="42" t="s">
        <v>357</v>
      </c>
      <c r="L31" s="42" t="s">
        <v>358</v>
      </c>
      <c r="N31" s="47" t="str">
        <f>A34</f>
        <v>HB2.10</v>
      </c>
      <c r="Q31" s="43" t="s">
        <v>45</v>
      </c>
      <c r="R31" s="41" t="e">
        <f>IF(Q31&gt;0,VLOOKUP(Q31,#REF!,4,FALSE),"")</f>
        <v>#REF!</v>
      </c>
      <c r="S31" s="41" t="s">
        <v>359</v>
      </c>
    </row>
    <row r="32" spans="1:19" s="43" customFormat="1">
      <c r="A32" s="46" t="s">
        <v>360</v>
      </c>
      <c r="B32" s="42"/>
      <c r="C32" s="49" t="s">
        <v>309</v>
      </c>
      <c r="D32" s="49" t="s">
        <v>108</v>
      </c>
      <c r="E32" s="42" t="s">
        <v>137</v>
      </c>
      <c r="F32" s="42" t="s">
        <v>66</v>
      </c>
      <c r="G32" s="42" t="s">
        <v>21</v>
      </c>
      <c r="H32" s="50"/>
      <c r="I32" s="50"/>
      <c r="J32" s="42" t="s">
        <v>361</v>
      </c>
      <c r="L32" s="49" t="s">
        <v>362</v>
      </c>
      <c r="M32" s="44"/>
      <c r="N32" s="47" t="str">
        <f>A34</f>
        <v>HB2.10</v>
      </c>
      <c r="O32" s="57" t="s">
        <v>363</v>
      </c>
      <c r="Q32" s="43" t="s">
        <v>364</v>
      </c>
      <c r="R32" s="41" t="e">
        <f>IF(Q32&gt;0,VLOOKUP(Q32,#REF!,4,FALSE),"")</f>
        <v>#REF!</v>
      </c>
    </row>
    <row r="33" spans="1:18" s="116" customFormat="1">
      <c r="A33" s="116" t="s">
        <v>365</v>
      </c>
      <c r="H33" s="117"/>
      <c r="I33" s="117"/>
      <c r="K33" s="118"/>
      <c r="L33" s="119"/>
      <c r="M33" s="117"/>
      <c r="N33" s="120"/>
      <c r="R33" s="121" t="str">
        <f>IF(Q33&gt;0,VLOOKUP(Q33,#REF!,4,FALSE),"")</f>
        <v/>
      </c>
    </row>
    <row r="34" spans="1:18" s="43" customFormat="1">
      <c r="A34" s="46" t="s">
        <v>366</v>
      </c>
      <c r="B34" s="42"/>
      <c r="C34" s="404" t="str">
        <f>VLOOKUP($A34,'[1]Recurring Qns'!$A$1:$K$65536,3,FALSE)</f>
        <v>Question</v>
      </c>
      <c r="D34" s="404" t="s">
        <v>108</v>
      </c>
      <c r="E34" s="42" t="s">
        <v>20</v>
      </c>
      <c r="F34" s="404" t="str">
        <f>VLOOKUP($A34,'[1]Recurring Qns'!$A$1:$K$65536,5,FALSE)</f>
        <v>Text response</v>
      </c>
      <c r="G34" s="404" t="str">
        <f>VLOOKUP($A34,'[1]Recurring Qns'!$A$1:$K$65536,6,FALSE)</f>
        <v>Text</v>
      </c>
      <c r="H34" s="404" t="str">
        <f>VLOOKUP($A34,'[1]Recurring Qns'!$A$1:$K$65536,7,FALSE)</f>
        <v>-</v>
      </c>
      <c r="I34" s="404" t="str">
        <f>VLOOKUP($A34,'[1]Recurring Qns'!$A$1:$K$65536,8,FALSE)</f>
        <v>-</v>
      </c>
      <c r="J34" s="404" t="s">
        <v>367</v>
      </c>
      <c r="K34" s="404"/>
      <c r="L34" s="404" t="s">
        <v>368</v>
      </c>
      <c r="N34" s="47" t="str">
        <f>A35</f>
        <v>HB2.11</v>
      </c>
      <c r="R34" s="41" t="str">
        <f>IF(Q34&gt;0,VLOOKUP(Q34,#REF!,4,FALSE),"")</f>
        <v/>
      </c>
    </row>
    <row r="35" spans="1:18" s="43" customFormat="1">
      <c r="A35" s="46" t="s">
        <v>369</v>
      </c>
      <c r="B35" s="42"/>
      <c r="C35" s="42" t="s">
        <v>11</v>
      </c>
      <c r="D35" s="42" t="s">
        <v>108</v>
      </c>
      <c r="E35" s="42" t="s">
        <v>137</v>
      </c>
      <c r="F35" s="42" t="s">
        <v>26</v>
      </c>
      <c r="G35" s="42" t="s">
        <v>54</v>
      </c>
      <c r="H35" s="405"/>
      <c r="I35" s="405"/>
      <c r="J35" s="42" t="s">
        <v>370</v>
      </c>
      <c r="L35" s="49" t="s">
        <v>371</v>
      </c>
      <c r="N35" s="45"/>
      <c r="Q35" s="122" t="s">
        <v>372</v>
      </c>
      <c r="R35" s="41" t="e">
        <f>IF(Q35&gt;0,VLOOKUP(Q35,#REF!,4,FALSE),"")</f>
        <v>#REF!</v>
      </c>
    </row>
    <row r="36" spans="1:18" outlineLevel="1">
      <c r="A36" s="52"/>
      <c r="B36" s="52" t="s">
        <v>373</v>
      </c>
      <c r="C36" s="405" t="str">
        <f>VLOOKUP($B36,[1]Codes!$A$1:$K$65536,2,FALSE)</f>
        <v>Response</v>
      </c>
      <c r="D36" s="405"/>
      <c r="E36" s="405"/>
      <c r="F36" s="405" t="str">
        <f>VLOOKUP($B36,[1]Codes!$A$1:$K$65536,4,FALSE)</f>
        <v>Category option</v>
      </c>
      <c r="G36" s="405">
        <f>VLOOKUP($B36,[1]Codes!$A$1:$K$65536,5,FALSE)</f>
        <v>0</v>
      </c>
      <c r="H36" s="405"/>
      <c r="I36" s="405"/>
      <c r="J36" s="405"/>
      <c r="K36" s="405" t="s">
        <v>374</v>
      </c>
      <c r="L36" s="405"/>
      <c r="M36" s="405" t="s">
        <v>375</v>
      </c>
      <c r="N36" s="47" t="str">
        <f>A38</f>
        <v>HB2.12</v>
      </c>
      <c r="R36" s="41" t="str">
        <f>IF(Q36&gt;0,VLOOKUP(Q36,#REF!,4,FALSE),"")</f>
        <v/>
      </c>
    </row>
    <row r="37" spans="1:18" s="158" customFormat="1" ht="19.5" customHeight="1" outlineLevel="1">
      <c r="A37" s="262"/>
      <c r="B37" s="262" t="s">
        <v>376</v>
      </c>
      <c r="C37" s="415" t="str">
        <f>VLOOKUP($B37,[1]Codes!$A$1:$K$65536,2,FALSE)</f>
        <v>Response</v>
      </c>
      <c r="D37" s="415"/>
      <c r="E37" s="415"/>
      <c r="F37" s="415" t="str">
        <f>VLOOKUP($B37,[1]Codes!$A$1:$K$65536,4,FALSE)</f>
        <v>Category option</v>
      </c>
      <c r="G37" s="415">
        <f>VLOOKUP($B37,[1]Codes!$A$1:$K$65536,5,FALSE)</f>
        <v>1</v>
      </c>
      <c r="H37" s="415"/>
      <c r="I37" s="415"/>
      <c r="J37" s="415"/>
      <c r="K37" s="415" t="s">
        <v>377</v>
      </c>
      <c r="L37" s="415"/>
      <c r="M37" s="415" t="s">
        <v>378</v>
      </c>
      <c r="N37" s="264" t="str">
        <f>A55</f>
        <v>HB2.13</v>
      </c>
      <c r="R37" s="265" t="str">
        <f>IF(Q37&gt;0,VLOOKUP(Q37,#REF!,4,FALSE),"")</f>
        <v/>
      </c>
    </row>
    <row r="38" spans="1:18" s="43" customFormat="1">
      <c r="A38" s="46" t="s">
        <v>379</v>
      </c>
      <c r="B38" s="42"/>
      <c r="C38" s="42" t="s">
        <v>11</v>
      </c>
      <c r="D38" s="42" t="s">
        <v>108</v>
      </c>
      <c r="E38" s="42" t="s">
        <v>137</v>
      </c>
      <c r="F38" s="42" t="s">
        <v>26</v>
      </c>
      <c r="G38" s="42" t="s">
        <v>54</v>
      </c>
      <c r="H38" s="44"/>
      <c r="I38" s="44"/>
      <c r="J38" s="42" t="s">
        <v>380</v>
      </c>
      <c r="L38" s="49" t="s">
        <v>381</v>
      </c>
      <c r="N38" s="45"/>
      <c r="Q38" s="43" t="s">
        <v>382</v>
      </c>
      <c r="R38" s="41" t="e">
        <f>IF(Q38&gt;0,VLOOKUP(Q38,#REF!,4,FALSE),"")</f>
        <v>#REF!</v>
      </c>
    </row>
    <row r="39" spans="1:18" outlineLevel="1">
      <c r="A39" s="52"/>
      <c r="B39" s="52" t="s">
        <v>383</v>
      </c>
      <c r="C39" s="405" t="str">
        <f>VLOOKUP($B39,[1]Codes!$A$1:$K$65536,2,FALSE)</f>
        <v>Response</v>
      </c>
      <c r="D39" s="405"/>
      <c r="E39" s="405"/>
      <c r="F39" s="405" t="str">
        <f>VLOOKUP($B39,[1]Codes!$A$1:$K$65536,4,FALSE)</f>
        <v>Category option</v>
      </c>
      <c r="G39" s="405">
        <f>VLOOKUP($B39,[1]Codes!$A$1:$K$65536,5,FALSE)</f>
        <v>0</v>
      </c>
      <c r="H39" s="405"/>
      <c r="J39" s="405"/>
      <c r="K39" s="405" t="s">
        <v>384</v>
      </c>
      <c r="L39" s="405"/>
      <c r="M39" s="405" t="s">
        <v>385</v>
      </c>
      <c r="N39" s="47" t="str">
        <f t="shared" ref="N39:N53" si="0">$A$73</f>
        <v>HB2.14</v>
      </c>
      <c r="R39" s="41" t="str">
        <f>IF(Q39&gt;0,VLOOKUP(Q39,#REF!,4,FALSE),"")</f>
        <v/>
      </c>
    </row>
    <row r="40" spans="1:18" outlineLevel="1">
      <c r="A40" s="52"/>
      <c r="B40" s="52" t="s">
        <v>386</v>
      </c>
      <c r="C40" s="405" t="str">
        <f>VLOOKUP($B40,[1]Codes!$A$1:$K$65536,2,FALSE)</f>
        <v>Response</v>
      </c>
      <c r="D40" s="405"/>
      <c r="E40" s="405"/>
      <c r="F40" s="405" t="str">
        <f>VLOOKUP($B40,[1]Codes!$A$1:$K$65536,4,FALSE)</f>
        <v>Category option</v>
      </c>
      <c r="G40" s="405">
        <f>VLOOKUP($B40,[1]Codes!$A$1:$K$65536,5,FALSE)</f>
        <v>1</v>
      </c>
      <c r="H40" s="405"/>
      <c r="J40" s="405"/>
      <c r="K40" s="405" t="s">
        <v>387</v>
      </c>
      <c r="L40" s="405"/>
      <c r="M40" s="405" t="s">
        <v>388</v>
      </c>
      <c r="N40" s="47" t="str">
        <f t="shared" si="0"/>
        <v>HB2.14</v>
      </c>
      <c r="R40" s="41" t="str">
        <f>IF(Q40&gt;0,VLOOKUP(Q40,#REF!,4,FALSE),"")</f>
        <v/>
      </c>
    </row>
    <row r="41" spans="1:18" outlineLevel="1">
      <c r="A41" s="52"/>
      <c r="B41" s="52" t="s">
        <v>389</v>
      </c>
      <c r="C41" s="405" t="str">
        <f>VLOOKUP($B41,[1]Codes!$A$1:$K$65536,2,FALSE)</f>
        <v>Response</v>
      </c>
      <c r="D41" s="405"/>
      <c r="E41" s="405"/>
      <c r="F41" s="405" t="str">
        <f>VLOOKUP($B41,[1]Codes!$A$1:$K$65536,4,FALSE)</f>
        <v>Category option</v>
      </c>
      <c r="G41" s="405">
        <f>VLOOKUP($B41,[1]Codes!$A$1:$K$65536,5,FALSE)</f>
        <v>4</v>
      </c>
      <c r="H41" s="405"/>
      <c r="J41" s="405"/>
      <c r="K41" s="405" t="s">
        <v>390</v>
      </c>
      <c r="L41" s="405"/>
      <c r="M41" s="405" t="s">
        <v>391</v>
      </c>
      <c r="N41" s="47" t="str">
        <f t="shared" si="0"/>
        <v>HB2.14</v>
      </c>
      <c r="R41" s="41" t="str">
        <f>IF(Q41&gt;0,VLOOKUP(Q41,#REF!,4,FALSE),"")</f>
        <v/>
      </c>
    </row>
    <row r="42" spans="1:18" outlineLevel="1">
      <c r="A42" s="52"/>
      <c r="B42" s="52" t="s">
        <v>392</v>
      </c>
      <c r="C42" s="405" t="str">
        <f>VLOOKUP($B42,[1]Codes!$A$1:$K$65536,2,FALSE)</f>
        <v>Response</v>
      </c>
      <c r="D42" s="405"/>
      <c r="E42" s="405"/>
      <c r="F42" s="405" t="str">
        <f>VLOOKUP($B42,[1]Codes!$A$1:$K$65536,4,FALSE)</f>
        <v>Category option</v>
      </c>
      <c r="G42" s="405">
        <f>VLOOKUP($B42,[1]Codes!$A$1:$K$65536,5,FALSE)</f>
        <v>5</v>
      </c>
      <c r="H42" s="405"/>
      <c r="J42" s="405"/>
      <c r="K42" s="405" t="s">
        <v>393</v>
      </c>
      <c r="L42" s="405"/>
      <c r="M42" s="405" t="s">
        <v>394</v>
      </c>
      <c r="N42" s="47" t="str">
        <f t="shared" si="0"/>
        <v>HB2.14</v>
      </c>
      <c r="R42" s="41" t="str">
        <f>IF(Q42&gt;0,VLOOKUP(Q42,#REF!,4,FALSE),"")</f>
        <v/>
      </c>
    </row>
    <row r="43" spans="1:18" outlineLevel="1">
      <c r="A43" s="52"/>
      <c r="B43" s="52" t="s">
        <v>395</v>
      </c>
      <c r="C43" s="405" t="str">
        <f>VLOOKUP($B43,[1]Codes!$A$1:$K$65536,2,FALSE)</f>
        <v>Response</v>
      </c>
      <c r="D43" s="405"/>
      <c r="E43" s="405"/>
      <c r="F43" s="405" t="str">
        <f>VLOOKUP($B43,[1]Codes!$A$1:$K$65536,4,FALSE)</f>
        <v>Category option</v>
      </c>
      <c r="G43" s="405">
        <f>VLOOKUP($B43,[1]Codes!$A$1:$K$65536,5,FALSE)</f>
        <v>6</v>
      </c>
      <c r="H43" s="405"/>
      <c r="J43" s="405"/>
      <c r="K43" s="405" t="s">
        <v>396</v>
      </c>
      <c r="L43" s="405"/>
      <c r="M43" s="405" t="s">
        <v>397</v>
      </c>
      <c r="N43" s="47" t="str">
        <f t="shared" si="0"/>
        <v>HB2.14</v>
      </c>
      <c r="R43" s="41" t="str">
        <f>IF(Q43&gt;0,VLOOKUP(Q43,#REF!,4,FALSE),"")</f>
        <v/>
      </c>
    </row>
    <row r="44" spans="1:18" outlineLevel="1">
      <c r="A44" s="52"/>
      <c r="B44" s="52" t="s">
        <v>398</v>
      </c>
      <c r="C44" s="405" t="str">
        <f>VLOOKUP($B44,[1]Codes!$A$1:$K$65536,2,FALSE)</f>
        <v>Response</v>
      </c>
      <c r="D44" s="405"/>
      <c r="E44" s="405"/>
      <c r="F44" s="405" t="str">
        <f>VLOOKUP($B44,[1]Codes!$A$1:$K$65536,4,FALSE)</f>
        <v>Category option</v>
      </c>
      <c r="G44" s="405">
        <f>VLOOKUP($B44,[1]Codes!$A$1:$K$65536,5,FALSE)</f>
        <v>8</v>
      </c>
      <c r="H44" s="405"/>
      <c r="J44" s="405"/>
      <c r="K44" s="405" t="s">
        <v>399</v>
      </c>
      <c r="L44" s="405"/>
      <c r="M44" s="405" t="s">
        <v>400</v>
      </c>
      <c r="N44" s="47" t="str">
        <f t="shared" si="0"/>
        <v>HB2.14</v>
      </c>
      <c r="R44" s="41" t="str">
        <f>IF(Q44&gt;0,VLOOKUP(Q44,#REF!,4,FALSE),"")</f>
        <v/>
      </c>
    </row>
    <row r="45" spans="1:18" outlineLevel="1">
      <c r="A45" s="52"/>
      <c r="B45" s="52" t="s">
        <v>401</v>
      </c>
      <c r="C45" s="405" t="str">
        <f>VLOOKUP($B45,[1]Codes!$A$1:$K$65536,2,FALSE)</f>
        <v>Response</v>
      </c>
      <c r="D45" s="405"/>
      <c r="E45" s="405"/>
      <c r="F45" s="405" t="str">
        <f>VLOOKUP($B45,[1]Codes!$A$1:$K$65536,4,FALSE)</f>
        <v>Category option</v>
      </c>
      <c r="G45" s="405">
        <f>VLOOKUP($B45,[1]Codes!$A$1:$K$65536,5,FALSE)</f>
        <v>11</v>
      </c>
      <c r="H45" s="405"/>
      <c r="J45" s="405"/>
      <c r="K45" s="405" t="s">
        <v>402</v>
      </c>
      <c r="L45" s="405"/>
      <c r="M45" s="405" t="s">
        <v>403</v>
      </c>
      <c r="N45" s="47" t="str">
        <f t="shared" si="0"/>
        <v>HB2.14</v>
      </c>
      <c r="R45" s="41" t="str">
        <f>IF(Q45&gt;0,VLOOKUP(Q45,#REF!,4,FALSE),"")</f>
        <v/>
      </c>
    </row>
    <row r="46" spans="1:18" outlineLevel="1">
      <c r="A46" s="52"/>
      <c r="B46" s="52" t="s">
        <v>404</v>
      </c>
      <c r="C46" s="405" t="str">
        <f>VLOOKUP($B46,[1]Codes!$A$1:$K$65536,2,FALSE)</f>
        <v>Response</v>
      </c>
      <c r="D46" s="405"/>
      <c r="E46" s="405"/>
      <c r="F46" s="405" t="str">
        <f>VLOOKUP($B46,[1]Codes!$A$1:$K$65536,4,FALSE)</f>
        <v>Category option</v>
      </c>
      <c r="G46" s="405">
        <f>VLOOKUP($B46,[1]Codes!$A$1:$K$65536,5,FALSE)</f>
        <v>12</v>
      </c>
      <c r="H46" s="405"/>
      <c r="J46" s="405"/>
      <c r="K46" s="405" t="s">
        <v>405</v>
      </c>
      <c r="L46" s="405"/>
      <c r="M46" s="405" t="s">
        <v>406</v>
      </c>
      <c r="N46" s="47" t="str">
        <f t="shared" si="0"/>
        <v>HB2.14</v>
      </c>
      <c r="R46" s="41" t="str">
        <f>IF(Q46&gt;0,VLOOKUP(Q46,#REF!,4,FALSE),"")</f>
        <v/>
      </c>
    </row>
    <row r="47" spans="1:18" outlineLevel="1">
      <c r="A47" s="52"/>
      <c r="B47" s="52" t="s">
        <v>407</v>
      </c>
      <c r="C47" s="405" t="str">
        <f>VLOOKUP($B47,[1]Codes!$A$1:$K$65536,2,FALSE)</f>
        <v>Response</v>
      </c>
      <c r="D47" s="405"/>
      <c r="E47" s="405"/>
      <c r="F47" s="405" t="str">
        <f>VLOOKUP($B47,[1]Codes!$A$1:$K$65536,4,FALSE)</f>
        <v>Category option</v>
      </c>
      <c r="G47" s="405">
        <f>VLOOKUP($B47,[1]Codes!$A$1:$K$65536,5,FALSE)</f>
        <v>14</v>
      </c>
      <c r="H47" s="405"/>
      <c r="J47" s="405"/>
      <c r="K47" s="405" t="s">
        <v>408</v>
      </c>
      <c r="L47" s="405"/>
      <c r="M47" s="405" t="s">
        <v>409</v>
      </c>
      <c r="N47" s="47" t="str">
        <f t="shared" si="0"/>
        <v>HB2.14</v>
      </c>
      <c r="R47" s="41" t="str">
        <f>IF(Q47&gt;0,VLOOKUP(Q47,#REF!,4,FALSE),"")</f>
        <v/>
      </c>
    </row>
    <row r="48" spans="1:18" outlineLevel="1">
      <c r="A48" s="52"/>
      <c r="B48" s="52" t="s">
        <v>410</v>
      </c>
      <c r="C48" s="50" t="str">
        <f>VLOOKUP($B48,[1]Codes!$A$1:$K$65536,2,FALSE)</f>
        <v>Response</v>
      </c>
      <c r="D48" s="50"/>
      <c r="E48" s="50"/>
      <c r="F48" s="50" t="str">
        <f>VLOOKUP($B48,[1]Codes!$A$1:$K$65536,4,FALSE)</f>
        <v>Category option</v>
      </c>
      <c r="G48" s="50">
        <f>VLOOKUP($B48,[1]Codes!$A$1:$K$65536,5,FALSE)</f>
        <v>16</v>
      </c>
      <c r="H48" s="50"/>
      <c r="J48" s="50"/>
      <c r="K48" s="50" t="s">
        <v>411</v>
      </c>
      <c r="L48" s="50"/>
      <c r="M48" s="50" t="s">
        <v>412</v>
      </c>
      <c r="N48" s="47" t="str">
        <f t="shared" si="0"/>
        <v>HB2.14</v>
      </c>
      <c r="R48" s="41" t="str">
        <f>IF(Q48&gt;0,VLOOKUP(Q48,#REF!,4,FALSE),"")</f>
        <v/>
      </c>
    </row>
    <row r="49" spans="1:18" outlineLevel="1">
      <c r="A49" s="52"/>
      <c r="B49" s="52" t="s">
        <v>413</v>
      </c>
      <c r="C49" s="50" t="str">
        <f>VLOOKUP($B49,[1]Codes!$A$1:$K$65536,2,FALSE)</f>
        <v>Response</v>
      </c>
      <c r="D49" s="50"/>
      <c r="E49" s="50"/>
      <c r="F49" s="50" t="str">
        <f>VLOOKUP($B49,[1]Codes!$A$1:$K$65536,4,FALSE)</f>
        <v>Category option</v>
      </c>
      <c r="G49" s="50">
        <f>VLOOKUP($B49,[1]Codes!$A$1:$K$65536,5,FALSE)</f>
        <v>19</v>
      </c>
      <c r="H49" s="50"/>
      <c r="J49" s="50"/>
      <c r="K49" s="50" t="s">
        <v>414</v>
      </c>
      <c r="L49" s="50"/>
      <c r="M49" s="50" t="s">
        <v>415</v>
      </c>
      <c r="N49" s="47" t="str">
        <f t="shared" si="0"/>
        <v>HB2.14</v>
      </c>
      <c r="R49" s="41" t="str">
        <f>IF(Q49&gt;0,VLOOKUP(Q49,#REF!,4,FALSE),"")</f>
        <v/>
      </c>
    </row>
    <row r="50" spans="1:18" outlineLevel="1">
      <c r="A50" s="52"/>
      <c r="B50" s="52" t="s">
        <v>416</v>
      </c>
      <c r="C50" s="50" t="str">
        <f>VLOOKUP($B50,[1]Codes!$A$1:$K$65536,2,FALSE)</f>
        <v>Response</v>
      </c>
      <c r="D50" s="50"/>
      <c r="E50" s="50"/>
      <c r="F50" s="50" t="str">
        <f>VLOOKUP($B50,[1]Codes!$A$1:$K$65536,4,FALSE)</f>
        <v>Category option</v>
      </c>
      <c r="G50" s="50">
        <f>VLOOKUP($B50,[1]Codes!$A$1:$K$65536,5,FALSE)</f>
        <v>21</v>
      </c>
      <c r="H50" s="50"/>
      <c r="J50" s="50"/>
      <c r="K50" s="50" t="s">
        <v>417</v>
      </c>
      <c r="L50" s="50"/>
      <c r="M50" s="50" t="s">
        <v>418</v>
      </c>
      <c r="N50" s="47" t="str">
        <f t="shared" si="0"/>
        <v>HB2.14</v>
      </c>
      <c r="R50" s="41" t="str">
        <f>IF(Q50&gt;0,VLOOKUP(Q50,#REF!,4,FALSE),"")</f>
        <v/>
      </c>
    </row>
    <row r="51" spans="1:18" outlineLevel="1">
      <c r="A51" s="52"/>
      <c r="B51" s="52" t="s">
        <v>419</v>
      </c>
      <c r="C51" s="50" t="str">
        <f>VLOOKUP($B51,[1]Codes!$A$1:$K$65536,2,FALSE)</f>
        <v>Response</v>
      </c>
      <c r="D51" s="50"/>
      <c r="E51" s="50"/>
      <c r="F51" s="50" t="str">
        <f>VLOOKUP($B51,[1]Codes!$A$1:$K$65536,4,FALSE)</f>
        <v>Category option</v>
      </c>
      <c r="G51" s="50">
        <f>VLOOKUP($B51,[1]Codes!$A$1:$K$65536,5,FALSE)</f>
        <v>22</v>
      </c>
      <c r="H51" s="50"/>
      <c r="J51" s="50"/>
      <c r="K51" s="50" t="s">
        <v>420</v>
      </c>
      <c r="L51" s="50"/>
      <c r="M51" s="50" t="s">
        <v>421</v>
      </c>
      <c r="N51" s="47" t="str">
        <f t="shared" si="0"/>
        <v>HB2.14</v>
      </c>
      <c r="R51" s="41" t="str">
        <f>IF(Q51&gt;0,VLOOKUP(Q51,#REF!,4,FALSE),"")</f>
        <v/>
      </c>
    </row>
    <row r="52" spans="1:18" outlineLevel="1">
      <c r="A52" s="52"/>
      <c r="B52" s="52" t="s">
        <v>422</v>
      </c>
      <c r="C52" s="50" t="str">
        <f>VLOOKUP($B52,[1]Codes!$A$1:$K$65536,2,FALSE)</f>
        <v>Response</v>
      </c>
      <c r="D52" s="50"/>
      <c r="E52" s="50"/>
      <c r="F52" s="50" t="str">
        <f>VLOOKUP($B52,[1]Codes!$A$1:$K$65536,4,FALSE)</f>
        <v>Category option</v>
      </c>
      <c r="G52" s="50">
        <f>VLOOKUP($B52,[1]Codes!$A$1:$K$65536,5,FALSE)</f>
        <v>25</v>
      </c>
      <c r="H52" s="50"/>
      <c r="J52" s="50"/>
      <c r="K52" s="50" t="s">
        <v>423</v>
      </c>
      <c r="L52" s="50"/>
      <c r="M52" s="50" t="s">
        <v>424</v>
      </c>
      <c r="N52" s="47" t="str">
        <f t="shared" si="0"/>
        <v>HB2.14</v>
      </c>
      <c r="R52" s="41" t="str">
        <f>IF(Q52&gt;0,VLOOKUP(Q52,#REF!,4,FALSE),"")</f>
        <v/>
      </c>
    </row>
    <row r="53" spans="1:18" outlineLevel="1">
      <c r="A53" s="52"/>
      <c r="B53" s="52" t="s">
        <v>425</v>
      </c>
      <c r="C53" s="50" t="str">
        <f>VLOOKUP($B53,[1]Codes!$A$1:$K$65536,2,FALSE)</f>
        <v>Response</v>
      </c>
      <c r="D53" s="50"/>
      <c r="E53" s="50"/>
      <c r="F53" s="50" t="str">
        <f>VLOOKUP($B53,[1]Codes!$A$1:$K$65536,4,FALSE)</f>
        <v>Category option</v>
      </c>
      <c r="G53" s="50">
        <f>VLOOKUP($B53,[1]Codes!$A$1:$K$65536,5,FALSE)</f>
        <v>26</v>
      </c>
      <c r="H53" s="50"/>
      <c r="J53" s="50"/>
      <c r="K53" s="50" t="s">
        <v>426</v>
      </c>
      <c r="L53" s="50"/>
      <c r="M53" s="50" t="s">
        <v>427</v>
      </c>
      <c r="N53" s="47" t="str">
        <f t="shared" si="0"/>
        <v>HB2.14</v>
      </c>
      <c r="R53" s="41" t="str">
        <f>IF(Q53&gt;0,VLOOKUP(Q53,#REF!,4,FALSE),"")</f>
        <v/>
      </c>
    </row>
    <row r="54" spans="1:18" outlineLevel="1">
      <c r="A54" s="52"/>
      <c r="B54" s="52" t="s">
        <v>428</v>
      </c>
      <c r="C54" s="50" t="str">
        <f>VLOOKUP($B54,[1]Codes!$A$1:$K$65536,2,FALSE)</f>
        <v>Response</v>
      </c>
      <c r="D54" s="50"/>
      <c r="E54" s="50"/>
      <c r="F54" s="50" t="str">
        <f>VLOOKUP($B54,[1]Codes!$A$1:$K$65536,4,FALSE)</f>
        <v>Category option</v>
      </c>
      <c r="G54" s="50">
        <f>VLOOKUP($B54,[1]Codes!$A$1:$K$65536,5,FALSE)</f>
        <v>997</v>
      </c>
      <c r="H54" s="50"/>
      <c r="J54" s="50"/>
      <c r="K54" s="50" t="s">
        <v>155</v>
      </c>
      <c r="L54" s="50"/>
      <c r="M54" s="50" t="s">
        <v>156</v>
      </c>
      <c r="N54" s="47" t="str">
        <f>A72</f>
        <v>HB2.13x</v>
      </c>
      <c r="R54" s="41" t="str">
        <f>IF(Q54&gt;0,VLOOKUP(Q54,#REF!,4,FALSE),"")</f>
        <v/>
      </c>
    </row>
    <row r="55" spans="1:18" s="43" customFormat="1">
      <c r="A55" s="46" t="s">
        <v>429</v>
      </c>
      <c r="B55" s="42"/>
      <c r="C55" s="42" t="s">
        <v>11</v>
      </c>
      <c r="D55" s="42" t="s">
        <v>108</v>
      </c>
      <c r="E55" s="42" t="s">
        <v>137</v>
      </c>
      <c r="F55" s="42" t="s">
        <v>26</v>
      </c>
      <c r="G55" s="42" t="s">
        <v>54</v>
      </c>
      <c r="H55" s="44"/>
      <c r="I55" s="44"/>
      <c r="J55" s="42" t="s">
        <v>380</v>
      </c>
      <c r="L55" s="49" t="s">
        <v>381</v>
      </c>
      <c r="N55" s="45"/>
      <c r="R55" s="41" t="str">
        <f>IF(Q55&gt;0,VLOOKUP(Q55,#REF!,4,FALSE),"")</f>
        <v/>
      </c>
    </row>
    <row r="56" spans="1:18" outlineLevel="1">
      <c r="A56" s="52"/>
      <c r="B56" s="52" t="s">
        <v>383</v>
      </c>
      <c r="C56" s="50" t="str">
        <f>VLOOKUP($B56,[1]Codes!$A$1:$K$65536,2,FALSE)</f>
        <v>Response</v>
      </c>
      <c r="D56" s="50"/>
      <c r="E56" s="50"/>
      <c r="F56" s="50" t="str">
        <f>VLOOKUP($B56,[1]Codes!$A$1:$K$65536,4,FALSE)</f>
        <v>Category option</v>
      </c>
      <c r="G56" s="50">
        <f>VLOOKUP($B56,[1]Codes!$A$1:$K$65536,5,FALSE)</f>
        <v>0</v>
      </c>
      <c r="H56" s="50"/>
      <c r="I56" s="50"/>
      <c r="J56" s="50"/>
      <c r="K56" s="50" t="s">
        <v>384</v>
      </c>
      <c r="L56" s="50"/>
      <c r="M56" s="50" t="s">
        <v>385</v>
      </c>
      <c r="N56" s="47" t="str">
        <f>$A$73</f>
        <v>HB2.14</v>
      </c>
      <c r="R56" s="41" t="str">
        <f>IF(Q56&gt;0,VLOOKUP(Q56,#REF!,4,FALSE),"")</f>
        <v/>
      </c>
    </row>
    <row r="57" spans="1:18" outlineLevel="1">
      <c r="A57" s="52"/>
      <c r="B57" s="52" t="s">
        <v>430</v>
      </c>
      <c r="C57" s="50" t="str">
        <f>VLOOKUP($B57,[1]Codes!$A$1:$K$65536,2,FALSE)</f>
        <v>Response</v>
      </c>
      <c r="D57" s="50"/>
      <c r="E57" s="50"/>
      <c r="F57" s="50" t="str">
        <f>VLOOKUP($B57,[1]Codes!$A$1:$K$65536,4,FALSE)</f>
        <v>Category option</v>
      </c>
      <c r="G57" s="50">
        <f>VLOOKUP($B57,[1]Codes!$A$1:$K$65536,5,FALSE)</f>
        <v>2</v>
      </c>
      <c r="H57" s="50"/>
      <c r="I57" s="50"/>
      <c r="J57" s="50"/>
      <c r="K57" s="50" t="s">
        <v>431</v>
      </c>
      <c r="L57" s="50"/>
      <c r="M57" s="50" t="s">
        <v>432</v>
      </c>
      <c r="N57" s="47" t="str">
        <f t="shared" ref="N57:N70" si="1">$A$73</f>
        <v>HB2.14</v>
      </c>
      <c r="R57" s="41" t="str">
        <f>IF(Q57&gt;0,VLOOKUP(Q57,#REF!,4,FALSE),"")</f>
        <v/>
      </c>
    </row>
    <row r="58" spans="1:18" outlineLevel="1">
      <c r="A58" s="52"/>
      <c r="B58" s="52" t="s">
        <v>433</v>
      </c>
      <c r="C58" s="50" t="str">
        <f>VLOOKUP($B58,[1]Codes!$A$1:$K$65536,2,FALSE)</f>
        <v>Response</v>
      </c>
      <c r="D58" s="50"/>
      <c r="E58" s="50"/>
      <c r="F58" s="50" t="str">
        <f>VLOOKUP($B58,[1]Codes!$A$1:$K$65536,4,FALSE)</f>
        <v>Category option</v>
      </c>
      <c r="G58" s="50">
        <f>VLOOKUP($B58,[1]Codes!$A$1:$K$65536,5,FALSE)</f>
        <v>3</v>
      </c>
      <c r="H58" s="50"/>
      <c r="I58" s="50"/>
      <c r="J58" s="50"/>
      <c r="K58" s="50" t="s">
        <v>434</v>
      </c>
      <c r="L58" s="50"/>
      <c r="M58" s="50" t="s">
        <v>435</v>
      </c>
      <c r="N58" s="47" t="str">
        <f t="shared" si="1"/>
        <v>HB2.14</v>
      </c>
      <c r="R58" s="41" t="str">
        <f>IF(Q58&gt;0,VLOOKUP(Q58,#REF!,4,FALSE),"")</f>
        <v/>
      </c>
    </row>
    <row r="59" spans="1:18" outlineLevel="1">
      <c r="A59" s="52"/>
      <c r="B59" s="52" t="s">
        <v>392</v>
      </c>
      <c r="C59" s="50" t="str">
        <f>VLOOKUP($B59,[1]Codes!$A$1:$K$65536,2,FALSE)</f>
        <v>Response</v>
      </c>
      <c r="D59" s="50"/>
      <c r="E59" s="50"/>
      <c r="F59" s="50" t="str">
        <f>VLOOKUP($B59,[1]Codes!$A$1:$K$65536,4,FALSE)</f>
        <v>Category option</v>
      </c>
      <c r="G59" s="50">
        <f>VLOOKUP($B59,[1]Codes!$A$1:$K$65536,5,FALSE)</f>
        <v>5</v>
      </c>
      <c r="H59" s="50"/>
      <c r="I59" s="50"/>
      <c r="J59" s="50"/>
      <c r="K59" s="50" t="s">
        <v>393</v>
      </c>
      <c r="L59" s="50"/>
      <c r="M59" s="50" t="s">
        <v>394</v>
      </c>
      <c r="N59" s="47" t="str">
        <f t="shared" si="1"/>
        <v>HB2.14</v>
      </c>
      <c r="R59" s="41" t="str">
        <f>IF(Q59&gt;0,VLOOKUP(Q59,#REF!,4,FALSE),"")</f>
        <v/>
      </c>
    </row>
    <row r="60" spans="1:18" outlineLevel="1">
      <c r="A60" s="52"/>
      <c r="B60" s="52" t="s">
        <v>436</v>
      </c>
      <c r="C60" s="50" t="str">
        <f>VLOOKUP($B60,[1]Codes!$A$1:$K$65536,2,FALSE)</f>
        <v>Response</v>
      </c>
      <c r="D60" s="50"/>
      <c r="E60" s="50"/>
      <c r="F60" s="50" t="str">
        <f>VLOOKUP($B60,[1]Codes!$A$1:$K$65536,4,FALSE)</f>
        <v>Category option</v>
      </c>
      <c r="G60" s="50">
        <f>VLOOKUP($B60,[1]Codes!$A$1:$K$65536,5,FALSE)</f>
        <v>7</v>
      </c>
      <c r="H60" s="50"/>
      <c r="I60" s="50"/>
      <c r="J60" s="50"/>
      <c r="K60" s="50" t="s">
        <v>437</v>
      </c>
      <c r="L60" s="50"/>
      <c r="M60" s="50" t="s">
        <v>438</v>
      </c>
      <c r="N60" s="47" t="str">
        <f t="shared" si="1"/>
        <v>HB2.14</v>
      </c>
      <c r="R60" s="41" t="str">
        <f>IF(Q60&gt;0,VLOOKUP(Q60,#REF!,4,FALSE),"")</f>
        <v/>
      </c>
    </row>
    <row r="61" spans="1:18" outlineLevel="1">
      <c r="A61" s="52"/>
      <c r="B61" s="52" t="s">
        <v>439</v>
      </c>
      <c r="C61" s="50" t="str">
        <f>VLOOKUP($B61,[1]Codes!$A$1:$K$65536,2,FALSE)</f>
        <v>Response</v>
      </c>
      <c r="D61" s="50"/>
      <c r="E61" s="50"/>
      <c r="F61" s="50" t="str">
        <f>VLOOKUP($B61,[1]Codes!$A$1:$K$65536,4,FALSE)</f>
        <v>Category option</v>
      </c>
      <c r="G61" s="50">
        <f>VLOOKUP($B61,[1]Codes!$A$1:$K$65536,5,FALSE)</f>
        <v>9</v>
      </c>
      <c r="H61" s="50"/>
      <c r="I61" s="50"/>
      <c r="J61" s="50"/>
      <c r="K61" s="50" t="s">
        <v>440</v>
      </c>
      <c r="L61" s="50"/>
      <c r="M61" s="50" t="s">
        <v>441</v>
      </c>
      <c r="N61" s="47" t="str">
        <f t="shared" si="1"/>
        <v>HB2.14</v>
      </c>
      <c r="R61" s="41" t="str">
        <f>IF(Q61&gt;0,VLOOKUP(Q61,#REF!,4,FALSE),"")</f>
        <v/>
      </c>
    </row>
    <row r="62" spans="1:18" outlineLevel="1">
      <c r="A62" s="52"/>
      <c r="B62" s="52" t="s">
        <v>442</v>
      </c>
      <c r="C62" s="405" t="str">
        <f>VLOOKUP($B62,[1]Codes!$A$1:$K$65536,2,FALSE)</f>
        <v>Response</v>
      </c>
      <c r="D62" s="405"/>
      <c r="E62" s="405"/>
      <c r="F62" s="405" t="str">
        <f>VLOOKUP($B62,[1]Codes!$A$1:$K$65536,4,FALSE)</f>
        <v>Category option</v>
      </c>
      <c r="G62" s="405">
        <f>VLOOKUP($B62,[1]Codes!$A$1:$K$65536,5,FALSE)</f>
        <v>10</v>
      </c>
      <c r="H62" s="405"/>
      <c r="I62" s="405"/>
      <c r="J62" s="405"/>
      <c r="K62" s="405" t="s">
        <v>443</v>
      </c>
      <c r="L62" s="405"/>
      <c r="M62" s="405" t="s">
        <v>444</v>
      </c>
      <c r="N62" s="47" t="str">
        <f t="shared" si="1"/>
        <v>HB2.14</v>
      </c>
      <c r="R62" s="41" t="str">
        <f>IF(Q62&gt;0,VLOOKUP(Q62,#REF!,4,FALSE),"")</f>
        <v/>
      </c>
    </row>
    <row r="63" spans="1:18" outlineLevel="1">
      <c r="A63" s="52"/>
      <c r="B63" s="52" t="s">
        <v>445</v>
      </c>
      <c r="C63" s="405" t="str">
        <f>VLOOKUP($B63,[1]Codes!$A$1:$K$65536,2,FALSE)</f>
        <v>Response</v>
      </c>
      <c r="D63" s="405"/>
      <c r="E63" s="405"/>
      <c r="F63" s="405" t="str">
        <f>VLOOKUP($B63,[1]Codes!$A$1:$K$65536,4,FALSE)</f>
        <v>Category option</v>
      </c>
      <c r="G63" s="405">
        <f>VLOOKUP($B63,[1]Codes!$A$1:$K$65536,5,FALSE)</f>
        <v>13</v>
      </c>
      <c r="H63" s="405"/>
      <c r="I63" s="405"/>
      <c r="J63" s="405"/>
      <c r="K63" s="405" t="s">
        <v>446</v>
      </c>
      <c r="L63" s="405"/>
      <c r="M63" s="405" t="s">
        <v>447</v>
      </c>
      <c r="N63" s="47" t="str">
        <f t="shared" si="1"/>
        <v>HB2.14</v>
      </c>
      <c r="R63" s="41" t="str">
        <f>IF(Q63&gt;0,VLOOKUP(Q63,#REF!,4,FALSE),"")</f>
        <v/>
      </c>
    </row>
    <row r="64" spans="1:18" outlineLevel="1">
      <c r="A64" s="52"/>
      <c r="B64" s="52" t="s">
        <v>448</v>
      </c>
      <c r="C64" s="405" t="str">
        <f>VLOOKUP($B64,[1]Codes!$A$1:$K$65536,2,FALSE)</f>
        <v>Response</v>
      </c>
      <c r="D64" s="405"/>
      <c r="E64" s="405"/>
      <c r="F64" s="405" t="str">
        <f>VLOOKUP($B64,[1]Codes!$A$1:$K$65536,4,FALSE)</f>
        <v>Category option</v>
      </c>
      <c r="G64" s="405">
        <f>VLOOKUP($B64,[1]Codes!$A$1:$K$65536,5,FALSE)</f>
        <v>15</v>
      </c>
      <c r="H64" s="405"/>
      <c r="I64" s="405"/>
      <c r="J64" s="405"/>
      <c r="K64" s="405" t="s">
        <v>449</v>
      </c>
      <c r="L64" s="405"/>
      <c r="M64" s="405" t="s">
        <v>450</v>
      </c>
      <c r="N64" s="47" t="str">
        <f t="shared" si="1"/>
        <v>HB2.14</v>
      </c>
      <c r="R64" s="41" t="str">
        <f>IF(Q64&gt;0,VLOOKUP(Q64,#REF!,4,FALSE),"")</f>
        <v/>
      </c>
    </row>
    <row r="65" spans="1:18" outlineLevel="1">
      <c r="A65" s="52"/>
      <c r="B65" s="52" t="s">
        <v>451</v>
      </c>
      <c r="C65" s="405" t="str">
        <f>VLOOKUP($B65,[1]Codes!$A$1:$K$65536,2,FALSE)</f>
        <v>Response</v>
      </c>
      <c r="D65" s="405"/>
      <c r="E65" s="405"/>
      <c r="F65" s="405" t="str">
        <f>VLOOKUP($B65,[1]Codes!$A$1:$K$65536,4,FALSE)</f>
        <v>Category option</v>
      </c>
      <c r="G65" s="405">
        <f>VLOOKUP($B65,[1]Codes!$A$1:$K$65536,5,FALSE)</f>
        <v>17</v>
      </c>
      <c r="H65" s="405"/>
      <c r="I65" s="405"/>
      <c r="J65" s="405"/>
      <c r="K65" s="405" t="s">
        <v>452</v>
      </c>
      <c r="L65" s="405"/>
      <c r="M65" s="405" t="s">
        <v>453</v>
      </c>
      <c r="N65" s="47" t="str">
        <f t="shared" si="1"/>
        <v>HB2.14</v>
      </c>
      <c r="R65" s="41" t="str">
        <f>IF(Q65&gt;0,VLOOKUP(Q65,#REF!,4,FALSE),"")</f>
        <v/>
      </c>
    </row>
    <row r="66" spans="1:18" outlineLevel="1">
      <c r="A66" s="52"/>
      <c r="B66" s="52" t="s">
        <v>454</v>
      </c>
      <c r="C66" s="405" t="str">
        <f>VLOOKUP($B66,[1]Codes!$A$1:$K$65536,2,FALSE)</f>
        <v>Response</v>
      </c>
      <c r="D66" s="405"/>
      <c r="E66" s="405"/>
      <c r="F66" s="405" t="str">
        <f>VLOOKUP($B66,[1]Codes!$A$1:$K$65536,4,FALSE)</f>
        <v>Category option</v>
      </c>
      <c r="G66" s="405">
        <f>VLOOKUP($B66,[1]Codes!$A$1:$K$65536,5,FALSE)</f>
        <v>18</v>
      </c>
      <c r="H66" s="405"/>
      <c r="I66" s="405"/>
      <c r="J66" s="405"/>
      <c r="K66" s="405" t="s">
        <v>455</v>
      </c>
      <c r="L66" s="405"/>
      <c r="M66" s="405" t="s">
        <v>456</v>
      </c>
      <c r="N66" s="47" t="str">
        <f t="shared" si="1"/>
        <v>HB2.14</v>
      </c>
      <c r="R66" s="41" t="str">
        <f>IF(Q66&gt;0,VLOOKUP(Q66,#REF!,4,FALSE),"")</f>
        <v/>
      </c>
    </row>
    <row r="67" spans="1:18" outlineLevel="1">
      <c r="A67" s="52"/>
      <c r="B67" s="52" t="s">
        <v>457</v>
      </c>
      <c r="C67" s="405" t="str">
        <f>VLOOKUP($B67,[1]Codes!$A$1:$K$65536,2,FALSE)</f>
        <v>Response</v>
      </c>
      <c r="D67" s="405"/>
      <c r="E67" s="405"/>
      <c r="F67" s="405" t="str">
        <f>VLOOKUP($B67,[1]Codes!$A$1:$K$65536,4,FALSE)</f>
        <v>Category option</v>
      </c>
      <c r="G67" s="405">
        <f>VLOOKUP($B67,[1]Codes!$A$1:$K$65536,5,FALSE)</f>
        <v>20</v>
      </c>
      <c r="H67" s="405"/>
      <c r="I67" s="405"/>
      <c r="J67" s="405"/>
      <c r="K67" s="405" t="s">
        <v>458</v>
      </c>
      <c r="L67" s="405"/>
      <c r="M67" s="405" t="s">
        <v>459</v>
      </c>
      <c r="N67" s="47" t="str">
        <f t="shared" si="1"/>
        <v>HB2.14</v>
      </c>
      <c r="R67" s="41" t="str">
        <f>IF(Q67&gt;0,VLOOKUP(Q67,#REF!,4,FALSE),"")</f>
        <v/>
      </c>
    </row>
    <row r="68" spans="1:18" outlineLevel="1">
      <c r="A68" s="52"/>
      <c r="B68" s="52" t="s">
        <v>460</v>
      </c>
      <c r="C68" s="405" t="str">
        <f>VLOOKUP($B68,[1]Codes!$A$1:$K$65536,2,FALSE)</f>
        <v>Response</v>
      </c>
      <c r="D68" s="405"/>
      <c r="E68" s="405"/>
      <c r="F68" s="405" t="str">
        <f>VLOOKUP($B68,[1]Codes!$A$1:$K$65536,4,FALSE)</f>
        <v>Category option</v>
      </c>
      <c r="G68" s="405">
        <f>VLOOKUP($B68,[1]Codes!$A$1:$K$65536,5,FALSE)</f>
        <v>23</v>
      </c>
      <c r="H68" s="405"/>
      <c r="I68" s="405"/>
      <c r="J68" s="405"/>
      <c r="K68" s="405" t="s">
        <v>420</v>
      </c>
      <c r="L68" s="405"/>
      <c r="M68" s="405" t="s">
        <v>461</v>
      </c>
      <c r="N68" s="47" t="str">
        <f t="shared" si="1"/>
        <v>HB2.14</v>
      </c>
      <c r="R68" s="41" t="str">
        <f>IF(Q68&gt;0,VLOOKUP(Q68,#REF!,4,FALSE),"")</f>
        <v/>
      </c>
    </row>
    <row r="69" spans="1:18" outlineLevel="1">
      <c r="A69" s="52"/>
      <c r="B69" s="52" t="s">
        <v>422</v>
      </c>
      <c r="C69" s="405" t="str">
        <f>VLOOKUP($B69,[1]Codes!$A$1:$K$65536,2,FALSE)</f>
        <v>Response</v>
      </c>
      <c r="D69" s="405"/>
      <c r="E69" s="405"/>
      <c r="F69" s="405" t="str">
        <f>VLOOKUP($B69,[1]Codes!$A$1:$K$65536,4,FALSE)</f>
        <v>Category option</v>
      </c>
      <c r="G69" s="405">
        <f>VLOOKUP($B69,[1]Codes!$A$1:$K$65536,5,FALSE)</f>
        <v>25</v>
      </c>
      <c r="H69" s="405"/>
      <c r="I69" s="405"/>
      <c r="J69" s="405"/>
      <c r="K69" s="405" t="s">
        <v>423</v>
      </c>
      <c r="L69" s="405"/>
      <c r="M69" s="405" t="s">
        <v>424</v>
      </c>
      <c r="N69" s="47" t="str">
        <f t="shared" si="1"/>
        <v>HB2.14</v>
      </c>
      <c r="R69" s="41" t="str">
        <f>IF(Q69&gt;0,VLOOKUP(Q69,#REF!,4,FALSE),"")</f>
        <v/>
      </c>
    </row>
    <row r="70" spans="1:18" outlineLevel="1">
      <c r="A70" s="52"/>
      <c r="B70" s="52" t="s">
        <v>425</v>
      </c>
      <c r="C70" s="405" t="str">
        <f>VLOOKUP($B70,[1]Codes!$A$1:$K$65536,2,FALSE)</f>
        <v>Response</v>
      </c>
      <c r="D70" s="405"/>
      <c r="E70" s="405"/>
      <c r="F70" s="405" t="str">
        <f>VLOOKUP($B70,[1]Codes!$A$1:$K$65536,4,FALSE)</f>
        <v>Category option</v>
      </c>
      <c r="G70" s="405">
        <f>VLOOKUP($B70,[1]Codes!$A$1:$K$65536,5,FALSE)</f>
        <v>26</v>
      </c>
      <c r="H70" s="405"/>
      <c r="I70" s="405"/>
      <c r="J70" s="405"/>
      <c r="K70" s="405" t="s">
        <v>426</v>
      </c>
      <c r="L70" s="405"/>
      <c r="M70" s="405" t="s">
        <v>427</v>
      </c>
      <c r="N70" s="47" t="str">
        <f t="shared" si="1"/>
        <v>HB2.14</v>
      </c>
      <c r="R70" s="41" t="str">
        <f>IF(Q70&gt;0,VLOOKUP(Q70,#REF!,4,FALSE),"")</f>
        <v/>
      </c>
    </row>
    <row r="71" spans="1:18" outlineLevel="1">
      <c r="A71" s="52"/>
      <c r="B71" s="52" t="s">
        <v>428</v>
      </c>
      <c r="C71" s="405" t="str">
        <f>VLOOKUP($B71,[1]Codes!$A$1:$K$65536,2,FALSE)</f>
        <v>Response</v>
      </c>
      <c r="D71" s="405"/>
      <c r="E71" s="405"/>
      <c r="F71" s="405" t="str">
        <f>VLOOKUP($B71,[1]Codes!$A$1:$K$65536,4,FALSE)</f>
        <v>Category option</v>
      </c>
      <c r="G71" s="405">
        <f>VLOOKUP($B71,[1]Codes!$A$1:$K$65536,5,FALSE)</f>
        <v>997</v>
      </c>
      <c r="H71" s="405"/>
      <c r="I71" s="405"/>
      <c r="J71" s="405"/>
      <c r="K71" s="405" t="s">
        <v>155</v>
      </c>
      <c r="L71" s="405"/>
      <c r="M71" s="405" t="s">
        <v>156</v>
      </c>
      <c r="N71" s="47" t="str">
        <f>A72</f>
        <v>HB2.13x</v>
      </c>
      <c r="R71" s="41" t="str">
        <f>IF(Q71&gt;0,VLOOKUP(Q71,#REF!,4,FALSE),"")</f>
        <v/>
      </c>
    </row>
    <row r="72" spans="1:18" s="43" customFormat="1">
      <c r="A72" s="46" t="s">
        <v>462</v>
      </c>
      <c r="B72" s="42"/>
      <c r="C72" s="42" t="s">
        <v>11</v>
      </c>
      <c r="D72" s="42" t="s">
        <v>108</v>
      </c>
      <c r="E72" s="42" t="s">
        <v>20</v>
      </c>
      <c r="F72" s="42" t="s">
        <v>66</v>
      </c>
      <c r="G72" s="42" t="s">
        <v>21</v>
      </c>
      <c r="H72" s="44"/>
      <c r="I72" s="44"/>
      <c r="J72" s="42" t="s">
        <v>463</v>
      </c>
      <c r="L72" s="49" t="s">
        <v>464</v>
      </c>
      <c r="N72" s="123" t="str">
        <f>A73</f>
        <v>HB2.14</v>
      </c>
      <c r="R72" s="41" t="str">
        <f>IF(Q72&gt;0,VLOOKUP(Q72,#REF!,4,FALSE),"")</f>
        <v/>
      </c>
    </row>
    <row r="73" spans="1:18" s="43" customFormat="1">
      <c r="A73" s="46" t="s">
        <v>465</v>
      </c>
      <c r="B73" s="42"/>
      <c r="C73" s="42" t="s">
        <v>11</v>
      </c>
      <c r="D73" s="42" t="s">
        <v>108</v>
      </c>
      <c r="E73" s="42" t="s">
        <v>137</v>
      </c>
      <c r="F73" s="42" t="s">
        <v>26</v>
      </c>
      <c r="G73" s="42" t="s">
        <v>54</v>
      </c>
      <c r="H73" s="405"/>
      <c r="I73" s="405"/>
      <c r="J73" s="42" t="s">
        <v>466</v>
      </c>
      <c r="L73" s="49" t="s">
        <v>467</v>
      </c>
      <c r="M73" s="44"/>
      <c r="N73" s="47"/>
      <c r="O73" s="57"/>
      <c r="R73" s="41"/>
    </row>
    <row r="74" spans="1:18" s="44" customFormat="1" outlineLevel="1">
      <c r="A74" s="52"/>
      <c r="B74" s="52" t="s">
        <v>138</v>
      </c>
      <c r="C74" s="405" t="str">
        <f>VLOOKUP($B74,[1]Codes!$A$1:$K$65536,2,FALSE)</f>
        <v>Response</v>
      </c>
      <c r="D74" s="405"/>
      <c r="E74" s="405"/>
      <c r="F74" s="405" t="str">
        <f>VLOOKUP($B74,[1]Codes!$A$1:$K$65536,4,FALSE)</f>
        <v>Category option</v>
      </c>
      <c r="G74" s="405">
        <f>VLOOKUP($B74,[1]Codes!$A$1:$K$65536,5,FALSE)</f>
        <v>0</v>
      </c>
      <c r="H74" s="405"/>
      <c r="I74" s="405"/>
      <c r="J74" s="405"/>
      <c r="K74" s="405" t="s">
        <v>106</v>
      </c>
      <c r="L74" s="405"/>
      <c r="M74" s="405" t="s">
        <v>107</v>
      </c>
      <c r="N74" s="47" t="str">
        <f>A77</f>
        <v>HB2.30</v>
      </c>
      <c r="R74" s="41" t="str">
        <f>IF(Q74&gt;0,VLOOKUP(Q74,#REF!,4,FALSE),"")</f>
        <v/>
      </c>
    </row>
    <row r="75" spans="1:18" s="44" customFormat="1" outlineLevel="1">
      <c r="A75" s="52"/>
      <c r="B75" s="52" t="s">
        <v>141</v>
      </c>
      <c r="C75" s="405" t="str">
        <f>VLOOKUP($B75,[1]Codes!$A$1:$K$65536,2,FALSE)</f>
        <v>Response</v>
      </c>
      <c r="D75" s="405"/>
      <c r="E75" s="405"/>
      <c r="F75" s="405" t="str">
        <f>VLOOKUP($B75,[1]Codes!$A$1:$K$65536,4,FALSE)</f>
        <v>Category option</v>
      </c>
      <c r="G75" s="405">
        <f>VLOOKUP($B75,[1]Codes!$A$1:$K$65536,5,FALSE)</f>
        <v>1</v>
      </c>
      <c r="H75" s="405"/>
      <c r="I75" s="405"/>
      <c r="J75" s="405"/>
      <c r="K75" s="405" t="s">
        <v>108</v>
      </c>
      <c r="L75" s="405"/>
      <c r="M75" s="405" t="s">
        <v>109</v>
      </c>
      <c r="N75" s="47" t="str">
        <f>A77</f>
        <v>HB2.30</v>
      </c>
      <c r="R75" s="41" t="str">
        <f>IF(Q75&gt;0,VLOOKUP(Q75,#REF!,4,FALSE),"")</f>
        <v/>
      </c>
    </row>
    <row r="76" spans="1:18" s="35" customFormat="1">
      <c r="H76" s="110"/>
      <c r="I76" s="110"/>
      <c r="J76" s="35" t="s">
        <v>468</v>
      </c>
      <c r="K76" s="403"/>
      <c r="L76" s="404"/>
      <c r="M76" s="405"/>
      <c r="N76" s="34"/>
    </row>
    <row r="77" spans="1:18" s="43" customFormat="1">
      <c r="A77" s="46" t="s">
        <v>469</v>
      </c>
      <c r="B77" s="42"/>
      <c r="C77" s="42" t="s">
        <v>11</v>
      </c>
      <c r="D77" s="42" t="s">
        <v>108</v>
      </c>
      <c r="E77" s="42" t="s">
        <v>137</v>
      </c>
      <c r="F77" s="42" t="s">
        <v>104</v>
      </c>
      <c r="G77" s="42" t="s">
        <v>470</v>
      </c>
      <c r="H77" s="49">
        <v>1</v>
      </c>
      <c r="I77" s="49">
        <v>110</v>
      </c>
      <c r="J77" s="42" t="s">
        <v>471</v>
      </c>
      <c r="L77" s="49" t="s">
        <v>472</v>
      </c>
      <c r="N77" s="109" t="str">
        <f>A82</f>
        <v>HB2.31</v>
      </c>
      <c r="O77" s="49" t="s">
        <v>473</v>
      </c>
      <c r="Q77" s="43" t="s">
        <v>474</v>
      </c>
      <c r="R77" s="41" t="e">
        <f>IF(Q77&gt;0,VLOOKUP(Q77,#REF!,4,FALSE),"")</f>
        <v>#REF!</v>
      </c>
    </row>
    <row r="78" spans="1:18" s="29" customFormat="1" outlineLevel="1">
      <c r="B78" s="59" t="s">
        <v>475</v>
      </c>
      <c r="C78" s="28" t="str">
        <f>VLOOKUP($B78,[1]Codes!$A$1:$K$65536,2,FALSE)</f>
        <v>Response</v>
      </c>
      <c r="D78" s="28"/>
      <c r="E78" s="28"/>
      <c r="F78" s="28" t="str">
        <f>VLOOKUP($B78,[1]Codes!$A$1:$K$65536,4,FALSE)</f>
        <v>Category option</v>
      </c>
      <c r="G78" s="28">
        <f>VLOOKUP($B78,[1]Codes!$A$1:$K$65536,5,FALSE)</f>
        <v>996</v>
      </c>
      <c r="H78" s="28"/>
      <c r="I78" s="28"/>
      <c r="J78" s="28"/>
      <c r="K78" s="28" t="s">
        <v>476</v>
      </c>
      <c r="L78" s="28"/>
      <c r="M78" s="28" t="s">
        <v>477</v>
      </c>
      <c r="N78" s="72" t="str">
        <f>A82</f>
        <v>HB2.31</v>
      </c>
      <c r="R78" s="60" t="s">
        <v>140</v>
      </c>
    </row>
    <row r="79" spans="1:18" s="29" customFormat="1" outlineLevel="1">
      <c r="B79" s="59" t="s">
        <v>478</v>
      </c>
      <c r="C79" s="28" t="str">
        <f>VLOOKUP($B79,[1]Codes!$A$1:$K$65536,2,FALSE)</f>
        <v>Response</v>
      </c>
      <c r="D79" s="28"/>
      <c r="E79" s="28"/>
      <c r="F79" s="28" t="str">
        <f>VLOOKUP($B79,[1]Codes!$A$1:$K$65536,4,FALSE)</f>
        <v>Category option</v>
      </c>
      <c r="G79" s="28">
        <f>VLOOKUP($B79,[1]Codes!$A$1:$K$65536,5,FALSE)</f>
        <v>995</v>
      </c>
      <c r="H79" s="28"/>
      <c r="I79" s="28"/>
      <c r="J79" s="28"/>
      <c r="K79" s="28" t="s">
        <v>479</v>
      </c>
      <c r="L79" s="28"/>
      <c r="M79" s="28" t="s">
        <v>480</v>
      </c>
      <c r="N79" s="72" t="str">
        <f>A82</f>
        <v>HB2.31</v>
      </c>
      <c r="R79" s="60" t="s">
        <v>140</v>
      </c>
    </row>
    <row r="80" spans="1:18" s="44" customFormat="1" outlineLevel="1">
      <c r="B80" s="52" t="s">
        <v>481</v>
      </c>
      <c r="C80" s="405" t="str">
        <f>VLOOKUP($B80,[1]Codes!$A$1:$K$65536,2,FALSE)</f>
        <v>Response</v>
      </c>
      <c r="D80" s="405"/>
      <c r="E80" s="405"/>
      <c r="F80" s="405" t="str">
        <f>VLOOKUP($B80,[1]Codes!$A$1:$K$65536,4,FALSE)</f>
        <v>Category option</v>
      </c>
      <c r="G80" s="405">
        <f>VLOOKUP($B80,[1]Codes!$A$1:$K$65536,5,FALSE)</f>
        <v>994</v>
      </c>
      <c r="H80" s="405"/>
      <c r="I80" s="405"/>
      <c r="J80" s="405"/>
      <c r="K80" s="405" t="s">
        <v>482</v>
      </c>
      <c r="L80" s="405"/>
      <c r="M80" s="405" t="s">
        <v>483</v>
      </c>
      <c r="N80" s="47" t="str">
        <f>A85</f>
        <v>HB2.32</v>
      </c>
      <c r="R80" s="41" t="s">
        <v>140</v>
      </c>
    </row>
    <row r="81" spans="1:18" s="29" customFormat="1" outlineLevel="1">
      <c r="B81" s="59" t="s">
        <v>320</v>
      </c>
      <c r="C81" s="28" t="str">
        <f>VLOOKUP($B81,[1]Codes!$A$1:$K$65536,2,FALSE)</f>
        <v>Response</v>
      </c>
      <c r="D81" s="28"/>
      <c r="E81" s="28"/>
      <c r="F81" s="28" t="str">
        <f>VLOOKUP($B81,[1]Codes!$A$1:$K$65536,4,FALSE)</f>
        <v>Category option</v>
      </c>
      <c r="G81" s="28">
        <f>VLOOKUP($B81,[1]Codes!$A$1:$K$65536,5,FALSE)</f>
        <v>998</v>
      </c>
      <c r="H81" s="28"/>
      <c r="I81" s="28"/>
      <c r="J81" s="28"/>
      <c r="K81" s="28" t="s">
        <v>484</v>
      </c>
      <c r="L81" s="28"/>
      <c r="M81" s="28" t="s">
        <v>485</v>
      </c>
      <c r="N81" s="72" t="str">
        <f>A85</f>
        <v>HB2.32</v>
      </c>
      <c r="R81" s="60" t="str">
        <f>IF(Q81&gt;0,VLOOKUP(Q81,#REF!,4,FALSE),"")</f>
        <v/>
      </c>
    </row>
    <row r="82" spans="1:18" s="43" customFormat="1">
      <c r="A82" s="46" t="s">
        <v>486</v>
      </c>
      <c r="B82" s="42"/>
      <c r="C82" s="42" t="s">
        <v>11</v>
      </c>
      <c r="D82" s="42" t="s">
        <v>108</v>
      </c>
      <c r="E82" s="42" t="s">
        <v>20</v>
      </c>
      <c r="F82" s="42" t="s">
        <v>26</v>
      </c>
      <c r="G82" s="42" t="s">
        <v>54</v>
      </c>
      <c r="H82" s="49"/>
      <c r="I82" s="49"/>
      <c r="J82" s="42" t="s">
        <v>487</v>
      </c>
      <c r="L82" s="49" t="s">
        <v>488</v>
      </c>
      <c r="N82" s="47"/>
      <c r="O82" s="41" t="s">
        <v>489</v>
      </c>
      <c r="R82" s="41" t="str">
        <f>IF(Q82&gt;0,VLOOKUP(Q82,#REF!,4,FALSE),"")</f>
        <v/>
      </c>
    </row>
    <row r="83" spans="1:18" s="44" customFormat="1" outlineLevel="1">
      <c r="B83" s="44" t="s">
        <v>490</v>
      </c>
      <c r="C83" s="405" t="str">
        <f>VLOOKUP($B83,[1]Codes!$A$1:$K$65536,2,FALSE)</f>
        <v>Response</v>
      </c>
      <c r="D83" s="405"/>
      <c r="E83" s="405"/>
      <c r="F83" s="405" t="str">
        <f>VLOOKUP($B83,[1]Codes!$A$1:$K$65536,4,FALSE)</f>
        <v>Category option</v>
      </c>
      <c r="G83" s="405">
        <f>VLOOKUP($B83,[1]Codes!$A$1:$K$65536,5,FALSE)</f>
        <v>1</v>
      </c>
      <c r="H83" s="405"/>
      <c r="I83" s="405"/>
      <c r="J83" s="405"/>
      <c r="K83" s="405" t="s">
        <v>491</v>
      </c>
      <c r="L83" s="405"/>
      <c r="M83" s="405" t="s">
        <v>492</v>
      </c>
      <c r="N83" s="51" t="s">
        <v>493</v>
      </c>
      <c r="R83" s="41" t="str">
        <f>IF(Q83&gt;0,VLOOKUP(Q83,#REF!,4,FALSE),"")</f>
        <v/>
      </c>
    </row>
    <row r="84" spans="1:18" s="44" customFormat="1" outlineLevel="1">
      <c r="B84" s="44" t="s">
        <v>494</v>
      </c>
      <c r="C84" s="405" t="str">
        <f>VLOOKUP($B84,[1]Codes!$A$1:$K$65536,2,FALSE)</f>
        <v>Response</v>
      </c>
      <c r="D84" s="405"/>
      <c r="E84" s="405"/>
      <c r="F84" s="405" t="str">
        <f>VLOOKUP($B84,[1]Codes!$A$1:$K$65536,4,FALSE)</f>
        <v>Category option</v>
      </c>
      <c r="G84" s="405">
        <f>VLOOKUP($B84,[1]Codes!$A$1:$K$65536,5,FALSE)</f>
        <v>2</v>
      </c>
      <c r="H84" s="405"/>
      <c r="I84" s="405"/>
      <c r="J84" s="405"/>
      <c r="K84" s="405" t="s">
        <v>495</v>
      </c>
      <c r="L84" s="405"/>
      <c r="M84" s="405" t="s">
        <v>496</v>
      </c>
      <c r="N84" s="51" t="s">
        <v>493</v>
      </c>
      <c r="R84" s="41" t="str">
        <f>IF(Q84&gt;0,VLOOKUP(Q84,#REF!,4,FALSE),"")</f>
        <v/>
      </c>
    </row>
    <row r="85" spans="1:18" s="43" customFormat="1">
      <c r="A85" s="46" t="s">
        <v>497</v>
      </c>
      <c r="B85" s="42"/>
      <c r="C85" s="42" t="s">
        <v>11</v>
      </c>
      <c r="D85" s="42" t="s">
        <v>108</v>
      </c>
      <c r="E85" s="42" t="s">
        <v>137</v>
      </c>
      <c r="F85" s="42" t="s">
        <v>104</v>
      </c>
      <c r="G85" s="42" t="s">
        <v>498</v>
      </c>
      <c r="H85" s="49"/>
      <c r="I85" s="49"/>
      <c r="J85" s="42" t="s">
        <v>499</v>
      </c>
      <c r="L85" s="49" t="s">
        <v>500</v>
      </c>
      <c r="N85" s="109" t="s">
        <v>493</v>
      </c>
      <c r="R85" s="41" t="str">
        <f>IF(Q85&gt;0,VLOOKUP(Q85,#REF!,4,FALSE),"")</f>
        <v/>
      </c>
    </row>
    <row r="86" spans="1:18" s="44" customFormat="1" outlineLevel="1">
      <c r="B86" s="52" t="s">
        <v>320</v>
      </c>
      <c r="C86" s="50" t="str">
        <f>VLOOKUP($B86,[1]Codes!$A$1:$K$65536,2,FALSE)</f>
        <v>Response</v>
      </c>
      <c r="D86" s="50"/>
      <c r="E86" s="50"/>
      <c r="F86" s="50" t="str">
        <f>VLOOKUP($B86,[1]Codes!$A$1:$K$65536,4,FALSE)</f>
        <v>Category option</v>
      </c>
      <c r="G86" s="50">
        <f>VLOOKUP($B86,[1]Codes!$A$1:$K$65536,5,FALSE)</f>
        <v>998</v>
      </c>
      <c r="H86" s="50"/>
      <c r="I86" s="50"/>
      <c r="J86" s="50"/>
      <c r="K86" s="50" t="s">
        <v>484</v>
      </c>
      <c r="L86" s="50"/>
      <c r="M86" s="50" t="s">
        <v>485</v>
      </c>
      <c r="N86" s="51" t="s">
        <v>493</v>
      </c>
      <c r="R86" s="41" t="str">
        <f>IF(Q86&gt;0,VLOOKUP(Q86,#REF!,4,FALSE),"")</f>
        <v/>
      </c>
    </row>
    <row r="87" spans="1:18" s="116" customFormat="1">
      <c r="A87" s="116" t="s">
        <v>501</v>
      </c>
      <c r="H87" s="124"/>
      <c r="I87" s="124"/>
      <c r="K87" s="118"/>
      <c r="L87" s="119"/>
      <c r="M87" s="117"/>
      <c r="N87" s="120"/>
      <c r="R87" s="121" t="str">
        <f>IF(Q87&gt;0,VLOOKUP(Q87,#REF!,4,FALSE),"")</f>
        <v/>
      </c>
    </row>
    <row r="88" spans="1:18" s="35" customFormat="1">
      <c r="A88" s="35" t="s">
        <v>502</v>
      </c>
      <c r="H88" s="110"/>
      <c r="I88" s="110"/>
      <c r="K88" s="76"/>
      <c r="L88" s="53" t="s">
        <v>503</v>
      </c>
      <c r="M88" s="50"/>
      <c r="N88" s="34"/>
      <c r="R88" s="41" t="str">
        <f>IF(Q88&gt;0,VLOOKUP(Q88,#REF!,4,FALSE),"")</f>
        <v/>
      </c>
    </row>
    <row r="89" spans="1:18">
      <c r="A89" s="49" t="s">
        <v>504</v>
      </c>
      <c r="R89" s="44"/>
    </row>
    <row r="90" spans="1:18">
      <c r="A90" s="49" t="s">
        <v>505</v>
      </c>
      <c r="R90" s="44"/>
    </row>
    <row r="91" spans="1:18">
      <c r="A91" s="49" t="s">
        <v>506</v>
      </c>
      <c r="R91" s="44"/>
    </row>
    <row r="92" spans="1:18">
      <c r="A92" s="48" t="s">
        <v>3046</v>
      </c>
      <c r="R92" s="44"/>
    </row>
    <row r="93" spans="1:18">
      <c r="R93" s="44"/>
    </row>
    <row r="94" spans="1:18">
      <c r="R94" s="44"/>
    </row>
    <row r="95" spans="1:18">
      <c r="R95" s="44"/>
    </row>
    <row r="96" spans="1:18">
      <c r="R96" s="44"/>
    </row>
    <row r="97" spans="18:18">
      <c r="R97" s="44"/>
    </row>
    <row r="98" spans="18:18">
      <c r="R98" s="44"/>
    </row>
    <row r="99" spans="18:18">
      <c r="R99" s="44"/>
    </row>
    <row r="100" spans="18:18">
      <c r="R100" s="44"/>
    </row>
    <row r="101" spans="18:18">
      <c r="R101" s="44"/>
    </row>
    <row r="102" spans="18:18">
      <c r="R102" s="44"/>
    </row>
    <row r="103" spans="18:18">
      <c r="R103" s="44"/>
    </row>
    <row r="104" spans="18:18">
      <c r="R104" s="44"/>
    </row>
    <row r="105" spans="18:18">
      <c r="R105" s="44"/>
    </row>
    <row r="106" spans="18:18">
      <c r="R106" s="44"/>
    </row>
    <row r="107" spans="18:18">
      <c r="R107" s="44"/>
    </row>
    <row r="108" spans="18:18">
      <c r="R108" s="44"/>
    </row>
    <row r="109" spans="18:18">
      <c r="R109" s="44"/>
    </row>
    <row r="110" spans="18:18">
      <c r="R110" s="44"/>
    </row>
    <row r="111" spans="18:18">
      <c r="R111" s="44"/>
    </row>
    <row r="112" spans="18:18">
      <c r="R112" s="44"/>
    </row>
    <row r="113" spans="18:18">
      <c r="R113" s="44"/>
    </row>
    <row r="114" spans="18:18">
      <c r="R114" s="44"/>
    </row>
    <row r="115" spans="18:18">
      <c r="R115" s="44"/>
    </row>
    <row r="116" spans="18:18">
      <c r="R116" s="44"/>
    </row>
    <row r="117" spans="18:18">
      <c r="R117" s="44"/>
    </row>
    <row r="118" spans="18:18">
      <c r="R118" s="44"/>
    </row>
    <row r="119" spans="18:18">
      <c r="R119" s="44"/>
    </row>
    <row r="120" spans="18:18">
      <c r="R120" s="44"/>
    </row>
    <row r="121" spans="18:18">
      <c r="R121" s="44"/>
    </row>
    <row r="122" spans="18:18">
      <c r="R122" s="44"/>
    </row>
    <row r="123" spans="18:18">
      <c r="R123" s="44"/>
    </row>
    <row r="124" spans="18:18">
      <c r="R124" s="44"/>
    </row>
    <row r="125" spans="18:18">
      <c r="R125" s="44"/>
    </row>
    <row r="126" spans="18:18">
      <c r="R126" s="44"/>
    </row>
    <row r="127" spans="18:18">
      <c r="R127" s="44"/>
    </row>
    <row r="128" spans="18:18">
      <c r="R128" s="44"/>
    </row>
    <row r="129" spans="18:18">
      <c r="R129" s="44"/>
    </row>
    <row r="130" spans="18:18">
      <c r="R130" s="44"/>
    </row>
    <row r="131" spans="18:18">
      <c r="R131" s="44"/>
    </row>
    <row r="132" spans="18:18">
      <c r="R132" s="44"/>
    </row>
    <row r="133" spans="18:18">
      <c r="R133" s="44"/>
    </row>
    <row r="134" spans="18:18">
      <c r="R134" s="44"/>
    </row>
    <row r="135" spans="18:18">
      <c r="R135" s="44"/>
    </row>
    <row r="136" spans="18:18">
      <c r="R136" s="44"/>
    </row>
    <row r="137" spans="18:18">
      <c r="R137" s="44"/>
    </row>
    <row r="138" spans="18:18">
      <c r="R138" s="44"/>
    </row>
    <row r="139" spans="18:18">
      <c r="R139" s="44"/>
    </row>
    <row r="140" spans="18:18">
      <c r="R140" s="44"/>
    </row>
    <row r="141" spans="18:18">
      <c r="R141" s="44"/>
    </row>
    <row r="142" spans="18:18">
      <c r="R142" s="44"/>
    </row>
    <row r="143" spans="18:18">
      <c r="R143" s="44"/>
    </row>
    <row r="144" spans="18:18">
      <c r="R144" s="44"/>
    </row>
    <row r="145" spans="18:18">
      <c r="R145" s="44"/>
    </row>
    <row r="146" spans="18:18">
      <c r="R146" s="44"/>
    </row>
    <row r="147" spans="18:18">
      <c r="R147" s="44"/>
    </row>
    <row r="148" spans="18:18">
      <c r="R148" s="44"/>
    </row>
    <row r="149" spans="18:18">
      <c r="R149" s="44"/>
    </row>
    <row r="150" spans="18:18">
      <c r="R150" s="44"/>
    </row>
    <row r="151" spans="18:18">
      <c r="R151" s="44"/>
    </row>
    <row r="152" spans="18:18">
      <c r="R152" s="44"/>
    </row>
    <row r="153" spans="18:18">
      <c r="R153" s="44"/>
    </row>
    <row r="154" spans="18:18">
      <c r="R154" s="44"/>
    </row>
    <row r="155" spans="18:18">
      <c r="R155" s="44"/>
    </row>
    <row r="156" spans="18:18">
      <c r="R156" s="44"/>
    </row>
    <row r="157" spans="18:18">
      <c r="R157" s="44"/>
    </row>
    <row r="158" spans="18:18">
      <c r="R158" s="44"/>
    </row>
    <row r="159" spans="18:18">
      <c r="R159" s="44"/>
    </row>
    <row r="160" spans="18:18">
      <c r="R160" s="44"/>
    </row>
    <row r="161" spans="18:18">
      <c r="R161" s="44"/>
    </row>
    <row r="162" spans="18:18">
      <c r="R162" s="44"/>
    </row>
    <row r="163" spans="18:18">
      <c r="R163" s="44"/>
    </row>
    <row r="164" spans="18:18">
      <c r="R164" s="44"/>
    </row>
    <row r="165" spans="18:18">
      <c r="R165" s="44"/>
    </row>
    <row r="166" spans="18:18">
      <c r="R166" s="44"/>
    </row>
    <row r="167" spans="18:18">
      <c r="R167" s="44"/>
    </row>
    <row r="168" spans="18:18">
      <c r="R168" s="44"/>
    </row>
    <row r="169" spans="18:18">
      <c r="R169" s="44"/>
    </row>
    <row r="170" spans="18:18">
      <c r="R170" s="44"/>
    </row>
    <row r="171" spans="18:18">
      <c r="R171" s="44"/>
    </row>
    <row r="172" spans="18:18">
      <c r="R172" s="44"/>
    </row>
    <row r="173" spans="18:18">
      <c r="R173" s="44"/>
    </row>
    <row r="174" spans="18:18">
      <c r="R174" s="44"/>
    </row>
    <row r="175" spans="18:18">
      <c r="R175" s="44"/>
    </row>
    <row r="176" spans="18:18">
      <c r="R176" s="44"/>
    </row>
    <row r="177" spans="18:18">
      <c r="R177" s="44"/>
    </row>
    <row r="178" spans="18:18">
      <c r="R178" s="44"/>
    </row>
    <row r="179" spans="18:18">
      <c r="R179" s="44"/>
    </row>
    <row r="180" spans="18:18">
      <c r="R180" s="44"/>
    </row>
  </sheetData>
  <autoFilter ref="A2:N87"/>
  <mergeCells count="3">
    <mergeCell ref="J2:K2"/>
    <mergeCell ref="J16:K16"/>
    <mergeCell ref="L16:M16"/>
  </mergeCells>
  <conditionalFormatting sqref="E2 E38 E72 E55 E31:E33 E89 E91:E65535">
    <cfRule type="cellIs" dxfId="763" priority="16" operator="equal">
      <formula>"Observation"</formula>
    </cfRule>
  </conditionalFormatting>
  <conditionalFormatting sqref="E87">
    <cfRule type="cellIs" dxfId="762" priority="15" operator="equal">
      <formula>"Observation"</formula>
    </cfRule>
  </conditionalFormatting>
  <conditionalFormatting sqref="E30">
    <cfRule type="cellIs" dxfId="761" priority="14" operator="equal">
      <formula>"Observation"</formula>
    </cfRule>
  </conditionalFormatting>
  <conditionalFormatting sqref="E35">
    <cfRule type="cellIs" dxfId="760" priority="13" operator="equal">
      <formula>"Observation"</formula>
    </cfRule>
  </conditionalFormatting>
  <conditionalFormatting sqref="E77">
    <cfRule type="cellIs" dxfId="759" priority="12" operator="equal">
      <formula>"Observation"</formula>
    </cfRule>
  </conditionalFormatting>
  <conditionalFormatting sqref="E15">
    <cfRule type="cellIs" dxfId="758" priority="11" operator="equal">
      <formula>"Observation"</formula>
    </cfRule>
  </conditionalFormatting>
  <conditionalFormatting sqref="E85">
    <cfRule type="cellIs" dxfId="757" priority="10" operator="equal">
      <formula>"Observation"</formula>
    </cfRule>
  </conditionalFormatting>
  <conditionalFormatting sqref="E82">
    <cfRule type="cellIs" dxfId="756" priority="9" operator="equal">
      <formula>"Observation"</formula>
    </cfRule>
  </conditionalFormatting>
  <conditionalFormatting sqref="E3">
    <cfRule type="cellIs" dxfId="755" priority="8" operator="equal">
      <formula>"Observation"</formula>
    </cfRule>
  </conditionalFormatting>
  <conditionalFormatting sqref="E73">
    <cfRule type="cellIs" dxfId="754" priority="7" operator="equal">
      <formula>"Observation"</formula>
    </cfRule>
  </conditionalFormatting>
  <conditionalFormatting sqref="E88">
    <cfRule type="cellIs" dxfId="753" priority="6" operator="equal">
      <formula>"Observation"</formula>
    </cfRule>
  </conditionalFormatting>
  <conditionalFormatting sqref="E90">
    <cfRule type="cellIs" dxfId="752" priority="5" operator="equal">
      <formula>"Observation"</formula>
    </cfRule>
  </conditionalFormatting>
  <conditionalFormatting sqref="E25">
    <cfRule type="cellIs" dxfId="751" priority="4" operator="equal">
      <formula>"Observation"</formula>
    </cfRule>
  </conditionalFormatting>
  <conditionalFormatting sqref="E34">
    <cfRule type="cellIs" dxfId="750" priority="3" operator="equal">
      <formula>"Observation"</formula>
    </cfRule>
  </conditionalFormatting>
  <conditionalFormatting sqref="E76">
    <cfRule type="cellIs" dxfId="749" priority="1" operator="equal">
      <formula>"Observation"</formula>
    </cfRule>
  </conditionalFormatting>
  <printOptions gridLines="1"/>
  <pageMargins left="0.23622047244094491" right="0.23622047244094491" top="0.74803149606299213" bottom="0.74803149606299213" header="0.31496062992125984" footer="0.31496062992125984"/>
  <pageSetup paperSize="9" scale="93" fitToHeight="0" orientation="landscape" r:id="rId1"/>
  <rowBreaks count="1" manualBreakCount="1">
    <brk id="3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00"/>
    <outlinePr summaryBelow="0"/>
    <pageSetUpPr fitToPage="1"/>
  </sheetPr>
  <dimension ref="A1:S347"/>
  <sheetViews>
    <sheetView zoomScale="85" zoomScaleNormal="85" workbookViewId="0">
      <pane ySplit="3" topLeftCell="A355" activePane="bottomLeft" state="frozen"/>
      <selection activeCell="E1" sqref="E1"/>
      <selection pane="bottomLeft" activeCell="K71" sqref="K71:L71"/>
    </sheetView>
  </sheetViews>
  <sheetFormatPr defaultColWidth="8.85546875" defaultRowHeight="15" outlineLevelRow="1"/>
  <cols>
    <col min="1" max="1" width="9.42578125" style="35" customWidth="1"/>
    <col min="2" max="3" width="10.28515625" style="49" hidden="1" customWidth="1"/>
    <col min="4" max="4" width="9" style="49" hidden="1" customWidth="1"/>
    <col min="5" max="5" width="19" style="49" hidden="1" customWidth="1"/>
    <col min="6" max="6" width="3.85546875" style="49" hidden="1" customWidth="1"/>
    <col min="7" max="7" width="2.7109375" style="27" hidden="1" customWidth="1"/>
    <col min="8" max="8" width="5.28515625" style="27" hidden="1" customWidth="1"/>
    <col min="9" max="9" width="4.140625" style="27" hidden="1" customWidth="1"/>
    <col min="10" max="10" width="2.7109375" style="27" hidden="1" customWidth="1"/>
    <col min="11" max="11" width="12.140625" style="49" customWidth="1"/>
    <col min="12" max="12" width="41.140625" style="35" customWidth="1"/>
    <col min="13" max="13" width="8.28515625" style="49" customWidth="1"/>
    <col min="14" max="14" width="60.5703125" style="49" customWidth="1"/>
    <col min="15" max="15" width="16.140625" style="62" customWidth="1"/>
    <col min="16" max="16" width="14.5703125" style="49" customWidth="1"/>
    <col min="17" max="253" width="8.85546875" style="35"/>
    <col min="254" max="254" width="9.42578125" style="35" customWidth="1"/>
    <col min="255" max="255" width="10.28515625" style="35" customWidth="1"/>
    <col min="256" max="256" width="20.42578125" style="35" customWidth="1"/>
    <col min="257" max="257" width="18.140625" style="35" customWidth="1"/>
    <col min="258" max="258" width="28.7109375" style="35" customWidth="1"/>
    <col min="259" max="259" width="8" style="35" customWidth="1"/>
    <col min="260" max="261" width="2.7109375" style="35" customWidth="1"/>
    <col min="262" max="262" width="4.140625" style="35" customWidth="1"/>
    <col min="263" max="263" width="2.7109375" style="35" customWidth="1"/>
    <col min="264" max="264" width="2.28515625" style="35" customWidth="1"/>
    <col min="265" max="265" width="63.28515625" style="35" customWidth="1"/>
    <col min="266" max="266" width="2.28515625" style="35" customWidth="1"/>
    <col min="267" max="267" width="32.42578125" style="35" customWidth="1"/>
    <col min="268" max="268" width="16.140625" style="35" customWidth="1"/>
    <col min="269" max="269" width="4.42578125" style="35" customWidth="1"/>
    <col min="270" max="270" width="4.85546875" style="35" customWidth="1"/>
    <col min="271" max="271" width="3.140625" style="35" customWidth="1"/>
    <col min="272" max="509" width="8.85546875" style="35"/>
    <col min="510" max="510" width="9.42578125" style="35" customWidth="1"/>
    <col min="511" max="511" width="10.28515625" style="35" customWidth="1"/>
    <col min="512" max="512" width="20.42578125" style="35" customWidth="1"/>
    <col min="513" max="513" width="18.140625" style="35" customWidth="1"/>
    <col min="514" max="514" width="28.7109375" style="35" customWidth="1"/>
    <col min="515" max="515" width="8" style="35" customWidth="1"/>
    <col min="516" max="517" width="2.7109375" style="35" customWidth="1"/>
    <col min="518" max="518" width="4.140625" style="35" customWidth="1"/>
    <col min="519" max="519" width="2.7109375" style="35" customWidth="1"/>
    <col min="520" max="520" width="2.28515625" style="35" customWidth="1"/>
    <col min="521" max="521" width="63.28515625" style="35" customWidth="1"/>
    <col min="522" max="522" width="2.28515625" style="35" customWidth="1"/>
    <col min="523" max="523" width="32.42578125" style="35" customWidth="1"/>
    <col min="524" max="524" width="16.140625" style="35" customWidth="1"/>
    <col min="525" max="525" width="4.42578125" style="35" customWidth="1"/>
    <col min="526" max="526" width="4.85546875" style="35" customWidth="1"/>
    <col min="527" max="527" width="3.140625" style="35" customWidth="1"/>
    <col min="528" max="765" width="8.85546875" style="35"/>
    <col min="766" max="766" width="9.42578125" style="35" customWidth="1"/>
    <col min="767" max="767" width="10.28515625" style="35" customWidth="1"/>
    <col min="768" max="768" width="20.42578125" style="35" customWidth="1"/>
    <col min="769" max="769" width="18.140625" style="35" customWidth="1"/>
    <col min="770" max="770" width="28.7109375" style="35" customWidth="1"/>
    <col min="771" max="771" width="8" style="35" customWidth="1"/>
    <col min="772" max="773" width="2.7109375" style="35" customWidth="1"/>
    <col min="774" max="774" width="4.140625" style="35" customWidth="1"/>
    <col min="775" max="775" width="2.7109375" style="35" customWidth="1"/>
    <col min="776" max="776" width="2.28515625" style="35" customWidth="1"/>
    <col min="777" max="777" width="63.28515625" style="35" customWidth="1"/>
    <col min="778" max="778" width="2.28515625" style="35" customWidth="1"/>
    <col min="779" max="779" width="32.42578125" style="35" customWidth="1"/>
    <col min="780" max="780" width="16.140625" style="35" customWidth="1"/>
    <col min="781" max="781" width="4.42578125" style="35" customWidth="1"/>
    <col min="782" max="782" width="4.85546875" style="35" customWidth="1"/>
    <col min="783" max="783" width="3.140625" style="35" customWidth="1"/>
    <col min="784" max="1021" width="8.85546875" style="35"/>
    <col min="1022" max="1022" width="9.42578125" style="35" customWidth="1"/>
    <col min="1023" max="1023" width="10.28515625" style="35" customWidth="1"/>
    <col min="1024" max="1024" width="20.42578125" style="35" customWidth="1"/>
    <col min="1025" max="1025" width="18.140625" style="35" customWidth="1"/>
    <col min="1026" max="1026" width="28.7109375" style="35" customWidth="1"/>
    <col min="1027" max="1027" width="8" style="35" customWidth="1"/>
    <col min="1028" max="1029" width="2.7109375" style="35" customWidth="1"/>
    <col min="1030" max="1030" width="4.140625" style="35" customWidth="1"/>
    <col min="1031" max="1031" width="2.7109375" style="35" customWidth="1"/>
    <col min="1032" max="1032" width="2.28515625" style="35" customWidth="1"/>
    <col min="1033" max="1033" width="63.28515625" style="35" customWidth="1"/>
    <col min="1034" max="1034" width="2.28515625" style="35" customWidth="1"/>
    <col min="1035" max="1035" width="32.42578125" style="35" customWidth="1"/>
    <col min="1036" max="1036" width="16.140625" style="35" customWidth="1"/>
    <col min="1037" max="1037" width="4.42578125" style="35" customWidth="1"/>
    <col min="1038" max="1038" width="4.85546875" style="35" customWidth="1"/>
    <col min="1039" max="1039" width="3.140625" style="35" customWidth="1"/>
    <col min="1040" max="1277" width="8.85546875" style="35"/>
    <col min="1278" max="1278" width="9.42578125" style="35" customWidth="1"/>
    <col min="1279" max="1279" width="10.28515625" style="35" customWidth="1"/>
    <col min="1280" max="1280" width="20.42578125" style="35" customWidth="1"/>
    <col min="1281" max="1281" width="18.140625" style="35" customWidth="1"/>
    <col min="1282" max="1282" width="28.7109375" style="35" customWidth="1"/>
    <col min="1283" max="1283" width="8" style="35" customWidth="1"/>
    <col min="1284" max="1285" width="2.7109375" style="35" customWidth="1"/>
    <col min="1286" max="1286" width="4.140625" style="35" customWidth="1"/>
    <col min="1287" max="1287" width="2.7109375" style="35" customWidth="1"/>
    <col min="1288" max="1288" width="2.28515625" style="35" customWidth="1"/>
    <col min="1289" max="1289" width="63.28515625" style="35" customWidth="1"/>
    <col min="1290" max="1290" width="2.28515625" style="35" customWidth="1"/>
    <col min="1291" max="1291" width="32.42578125" style="35" customWidth="1"/>
    <col min="1292" max="1292" width="16.140625" style="35" customWidth="1"/>
    <col min="1293" max="1293" width="4.42578125" style="35" customWidth="1"/>
    <col min="1294" max="1294" width="4.85546875" style="35" customWidth="1"/>
    <col min="1295" max="1295" width="3.140625" style="35" customWidth="1"/>
    <col min="1296" max="1533" width="8.85546875" style="35"/>
    <col min="1534" max="1534" width="9.42578125" style="35" customWidth="1"/>
    <col min="1535" max="1535" width="10.28515625" style="35" customWidth="1"/>
    <col min="1536" max="1536" width="20.42578125" style="35" customWidth="1"/>
    <col min="1537" max="1537" width="18.140625" style="35" customWidth="1"/>
    <col min="1538" max="1538" width="28.7109375" style="35" customWidth="1"/>
    <col min="1539" max="1539" width="8" style="35" customWidth="1"/>
    <col min="1540" max="1541" width="2.7109375" style="35" customWidth="1"/>
    <col min="1542" max="1542" width="4.140625" style="35" customWidth="1"/>
    <col min="1543" max="1543" width="2.7109375" style="35" customWidth="1"/>
    <col min="1544" max="1544" width="2.28515625" style="35" customWidth="1"/>
    <col min="1545" max="1545" width="63.28515625" style="35" customWidth="1"/>
    <col min="1546" max="1546" width="2.28515625" style="35" customWidth="1"/>
    <col min="1547" max="1547" width="32.42578125" style="35" customWidth="1"/>
    <col min="1548" max="1548" width="16.140625" style="35" customWidth="1"/>
    <col min="1549" max="1549" width="4.42578125" style="35" customWidth="1"/>
    <col min="1550" max="1550" width="4.85546875" style="35" customWidth="1"/>
    <col min="1551" max="1551" width="3.140625" style="35" customWidth="1"/>
    <col min="1552" max="1789" width="8.85546875" style="35"/>
    <col min="1790" max="1790" width="9.42578125" style="35" customWidth="1"/>
    <col min="1791" max="1791" width="10.28515625" style="35" customWidth="1"/>
    <col min="1792" max="1792" width="20.42578125" style="35" customWidth="1"/>
    <col min="1793" max="1793" width="18.140625" style="35" customWidth="1"/>
    <col min="1794" max="1794" width="28.7109375" style="35" customWidth="1"/>
    <col min="1795" max="1795" width="8" style="35" customWidth="1"/>
    <col min="1796" max="1797" width="2.7109375" style="35" customWidth="1"/>
    <col min="1798" max="1798" width="4.140625" style="35" customWidth="1"/>
    <col min="1799" max="1799" width="2.7109375" style="35" customWidth="1"/>
    <col min="1800" max="1800" width="2.28515625" style="35" customWidth="1"/>
    <col min="1801" max="1801" width="63.28515625" style="35" customWidth="1"/>
    <col min="1802" max="1802" width="2.28515625" style="35" customWidth="1"/>
    <col min="1803" max="1803" width="32.42578125" style="35" customWidth="1"/>
    <col min="1804" max="1804" width="16.140625" style="35" customWidth="1"/>
    <col min="1805" max="1805" width="4.42578125" style="35" customWidth="1"/>
    <col min="1806" max="1806" width="4.85546875" style="35" customWidth="1"/>
    <col min="1807" max="1807" width="3.140625" style="35" customWidth="1"/>
    <col min="1808" max="2045" width="8.85546875" style="35"/>
    <col min="2046" max="2046" width="9.42578125" style="35" customWidth="1"/>
    <col min="2047" max="2047" width="10.28515625" style="35" customWidth="1"/>
    <col min="2048" max="2048" width="20.42578125" style="35" customWidth="1"/>
    <col min="2049" max="2049" width="18.140625" style="35" customWidth="1"/>
    <col min="2050" max="2050" width="28.7109375" style="35" customWidth="1"/>
    <col min="2051" max="2051" width="8" style="35" customWidth="1"/>
    <col min="2052" max="2053" width="2.7109375" style="35" customWidth="1"/>
    <col min="2054" max="2054" width="4.140625" style="35" customWidth="1"/>
    <col min="2055" max="2055" width="2.7109375" style="35" customWidth="1"/>
    <col min="2056" max="2056" width="2.28515625" style="35" customWidth="1"/>
    <col min="2057" max="2057" width="63.28515625" style="35" customWidth="1"/>
    <col min="2058" max="2058" width="2.28515625" style="35" customWidth="1"/>
    <col min="2059" max="2059" width="32.42578125" style="35" customWidth="1"/>
    <col min="2060" max="2060" width="16.140625" style="35" customWidth="1"/>
    <col min="2061" max="2061" width="4.42578125" style="35" customWidth="1"/>
    <col min="2062" max="2062" width="4.85546875" style="35" customWidth="1"/>
    <col min="2063" max="2063" width="3.140625" style="35" customWidth="1"/>
    <col min="2064" max="2301" width="8.85546875" style="35"/>
    <col min="2302" max="2302" width="9.42578125" style="35" customWidth="1"/>
    <col min="2303" max="2303" width="10.28515625" style="35" customWidth="1"/>
    <col min="2304" max="2304" width="20.42578125" style="35" customWidth="1"/>
    <col min="2305" max="2305" width="18.140625" style="35" customWidth="1"/>
    <col min="2306" max="2306" width="28.7109375" style="35" customWidth="1"/>
    <col min="2307" max="2307" width="8" style="35" customWidth="1"/>
    <col min="2308" max="2309" width="2.7109375" style="35" customWidth="1"/>
    <col min="2310" max="2310" width="4.140625" style="35" customWidth="1"/>
    <col min="2311" max="2311" width="2.7109375" style="35" customWidth="1"/>
    <col min="2312" max="2312" width="2.28515625" style="35" customWidth="1"/>
    <col min="2313" max="2313" width="63.28515625" style="35" customWidth="1"/>
    <col min="2314" max="2314" width="2.28515625" style="35" customWidth="1"/>
    <col min="2315" max="2315" width="32.42578125" style="35" customWidth="1"/>
    <col min="2316" max="2316" width="16.140625" style="35" customWidth="1"/>
    <col min="2317" max="2317" width="4.42578125" style="35" customWidth="1"/>
    <col min="2318" max="2318" width="4.85546875" style="35" customWidth="1"/>
    <col min="2319" max="2319" width="3.140625" style="35" customWidth="1"/>
    <col min="2320" max="2557" width="8.85546875" style="35"/>
    <col min="2558" max="2558" width="9.42578125" style="35" customWidth="1"/>
    <col min="2559" max="2559" width="10.28515625" style="35" customWidth="1"/>
    <col min="2560" max="2560" width="20.42578125" style="35" customWidth="1"/>
    <col min="2561" max="2561" width="18.140625" style="35" customWidth="1"/>
    <col min="2562" max="2562" width="28.7109375" style="35" customWidth="1"/>
    <col min="2563" max="2563" width="8" style="35" customWidth="1"/>
    <col min="2564" max="2565" width="2.7109375" style="35" customWidth="1"/>
    <col min="2566" max="2566" width="4.140625" style="35" customWidth="1"/>
    <col min="2567" max="2567" width="2.7109375" style="35" customWidth="1"/>
    <col min="2568" max="2568" width="2.28515625" style="35" customWidth="1"/>
    <col min="2569" max="2569" width="63.28515625" style="35" customWidth="1"/>
    <col min="2570" max="2570" width="2.28515625" style="35" customWidth="1"/>
    <col min="2571" max="2571" width="32.42578125" style="35" customWidth="1"/>
    <col min="2572" max="2572" width="16.140625" style="35" customWidth="1"/>
    <col min="2573" max="2573" width="4.42578125" style="35" customWidth="1"/>
    <col min="2574" max="2574" width="4.85546875" style="35" customWidth="1"/>
    <col min="2575" max="2575" width="3.140625" style="35" customWidth="1"/>
    <col min="2576" max="2813" width="8.85546875" style="35"/>
    <col min="2814" max="2814" width="9.42578125" style="35" customWidth="1"/>
    <col min="2815" max="2815" width="10.28515625" style="35" customWidth="1"/>
    <col min="2816" max="2816" width="20.42578125" style="35" customWidth="1"/>
    <col min="2817" max="2817" width="18.140625" style="35" customWidth="1"/>
    <col min="2818" max="2818" width="28.7109375" style="35" customWidth="1"/>
    <col min="2819" max="2819" width="8" style="35" customWidth="1"/>
    <col min="2820" max="2821" width="2.7109375" style="35" customWidth="1"/>
    <col min="2822" max="2822" width="4.140625" style="35" customWidth="1"/>
    <col min="2823" max="2823" width="2.7109375" style="35" customWidth="1"/>
    <col min="2824" max="2824" width="2.28515625" style="35" customWidth="1"/>
    <col min="2825" max="2825" width="63.28515625" style="35" customWidth="1"/>
    <col min="2826" max="2826" width="2.28515625" style="35" customWidth="1"/>
    <col min="2827" max="2827" width="32.42578125" style="35" customWidth="1"/>
    <col min="2828" max="2828" width="16.140625" style="35" customWidth="1"/>
    <col min="2829" max="2829" width="4.42578125" style="35" customWidth="1"/>
    <col min="2830" max="2830" width="4.85546875" style="35" customWidth="1"/>
    <col min="2831" max="2831" width="3.140625" style="35" customWidth="1"/>
    <col min="2832" max="3069" width="8.85546875" style="35"/>
    <col min="3070" max="3070" width="9.42578125" style="35" customWidth="1"/>
    <col min="3071" max="3071" width="10.28515625" style="35" customWidth="1"/>
    <col min="3072" max="3072" width="20.42578125" style="35" customWidth="1"/>
    <col min="3073" max="3073" width="18.140625" style="35" customWidth="1"/>
    <col min="3074" max="3074" width="28.7109375" style="35" customWidth="1"/>
    <col min="3075" max="3075" width="8" style="35" customWidth="1"/>
    <col min="3076" max="3077" width="2.7109375" style="35" customWidth="1"/>
    <col min="3078" max="3078" width="4.140625" style="35" customWidth="1"/>
    <col min="3079" max="3079" width="2.7109375" style="35" customWidth="1"/>
    <col min="3080" max="3080" width="2.28515625" style="35" customWidth="1"/>
    <col min="3081" max="3081" width="63.28515625" style="35" customWidth="1"/>
    <col min="3082" max="3082" width="2.28515625" style="35" customWidth="1"/>
    <col min="3083" max="3083" width="32.42578125" style="35" customWidth="1"/>
    <col min="3084" max="3084" width="16.140625" style="35" customWidth="1"/>
    <col min="3085" max="3085" width="4.42578125" style="35" customWidth="1"/>
    <col min="3086" max="3086" width="4.85546875" style="35" customWidth="1"/>
    <col min="3087" max="3087" width="3.140625" style="35" customWidth="1"/>
    <col min="3088" max="3325" width="8.85546875" style="35"/>
    <col min="3326" max="3326" width="9.42578125" style="35" customWidth="1"/>
    <col min="3327" max="3327" width="10.28515625" style="35" customWidth="1"/>
    <col min="3328" max="3328" width="20.42578125" style="35" customWidth="1"/>
    <col min="3329" max="3329" width="18.140625" style="35" customWidth="1"/>
    <col min="3330" max="3330" width="28.7109375" style="35" customWidth="1"/>
    <col min="3331" max="3331" width="8" style="35" customWidth="1"/>
    <col min="3332" max="3333" width="2.7109375" style="35" customWidth="1"/>
    <col min="3334" max="3334" width="4.140625" style="35" customWidth="1"/>
    <col min="3335" max="3335" width="2.7109375" style="35" customWidth="1"/>
    <col min="3336" max="3336" width="2.28515625" style="35" customWidth="1"/>
    <col min="3337" max="3337" width="63.28515625" style="35" customWidth="1"/>
    <col min="3338" max="3338" width="2.28515625" style="35" customWidth="1"/>
    <col min="3339" max="3339" width="32.42578125" style="35" customWidth="1"/>
    <col min="3340" max="3340" width="16.140625" style="35" customWidth="1"/>
    <col min="3341" max="3341" width="4.42578125" style="35" customWidth="1"/>
    <col min="3342" max="3342" width="4.85546875" style="35" customWidth="1"/>
    <col min="3343" max="3343" width="3.140625" style="35" customWidth="1"/>
    <col min="3344" max="3581" width="8.85546875" style="35"/>
    <col min="3582" max="3582" width="9.42578125" style="35" customWidth="1"/>
    <col min="3583" max="3583" width="10.28515625" style="35" customWidth="1"/>
    <col min="3584" max="3584" width="20.42578125" style="35" customWidth="1"/>
    <col min="3585" max="3585" width="18.140625" style="35" customWidth="1"/>
    <col min="3586" max="3586" width="28.7109375" style="35" customWidth="1"/>
    <col min="3587" max="3587" width="8" style="35" customWidth="1"/>
    <col min="3588" max="3589" width="2.7109375" style="35" customWidth="1"/>
    <col min="3590" max="3590" width="4.140625" style="35" customWidth="1"/>
    <col min="3591" max="3591" width="2.7109375" style="35" customWidth="1"/>
    <col min="3592" max="3592" width="2.28515625" style="35" customWidth="1"/>
    <col min="3593" max="3593" width="63.28515625" style="35" customWidth="1"/>
    <col min="3594" max="3594" width="2.28515625" style="35" customWidth="1"/>
    <col min="3595" max="3595" width="32.42578125" style="35" customWidth="1"/>
    <col min="3596" max="3596" width="16.140625" style="35" customWidth="1"/>
    <col min="3597" max="3597" width="4.42578125" style="35" customWidth="1"/>
    <col min="3598" max="3598" width="4.85546875" style="35" customWidth="1"/>
    <col min="3599" max="3599" width="3.140625" style="35" customWidth="1"/>
    <col min="3600" max="3837" width="8.85546875" style="35"/>
    <col min="3838" max="3838" width="9.42578125" style="35" customWidth="1"/>
    <col min="3839" max="3839" width="10.28515625" style="35" customWidth="1"/>
    <col min="3840" max="3840" width="20.42578125" style="35" customWidth="1"/>
    <col min="3841" max="3841" width="18.140625" style="35" customWidth="1"/>
    <col min="3842" max="3842" width="28.7109375" style="35" customWidth="1"/>
    <col min="3843" max="3843" width="8" style="35" customWidth="1"/>
    <col min="3844" max="3845" width="2.7109375" style="35" customWidth="1"/>
    <col min="3846" max="3846" width="4.140625" style="35" customWidth="1"/>
    <col min="3847" max="3847" width="2.7109375" style="35" customWidth="1"/>
    <col min="3848" max="3848" width="2.28515625" style="35" customWidth="1"/>
    <col min="3849" max="3849" width="63.28515625" style="35" customWidth="1"/>
    <col min="3850" max="3850" width="2.28515625" style="35" customWidth="1"/>
    <col min="3851" max="3851" width="32.42578125" style="35" customWidth="1"/>
    <col min="3852" max="3852" width="16.140625" style="35" customWidth="1"/>
    <col min="3853" max="3853" width="4.42578125" style="35" customWidth="1"/>
    <col min="3854" max="3854" width="4.85546875" style="35" customWidth="1"/>
    <col min="3855" max="3855" width="3.140625" style="35" customWidth="1"/>
    <col min="3856" max="4093" width="8.85546875" style="35"/>
    <col min="4094" max="4094" width="9.42578125" style="35" customWidth="1"/>
    <col min="4095" max="4095" width="10.28515625" style="35" customWidth="1"/>
    <col min="4096" max="4096" width="20.42578125" style="35" customWidth="1"/>
    <col min="4097" max="4097" width="18.140625" style="35" customWidth="1"/>
    <col min="4098" max="4098" width="28.7109375" style="35" customWidth="1"/>
    <col min="4099" max="4099" width="8" style="35" customWidth="1"/>
    <col min="4100" max="4101" width="2.7109375" style="35" customWidth="1"/>
    <col min="4102" max="4102" width="4.140625" style="35" customWidth="1"/>
    <col min="4103" max="4103" width="2.7109375" style="35" customWidth="1"/>
    <col min="4104" max="4104" width="2.28515625" style="35" customWidth="1"/>
    <col min="4105" max="4105" width="63.28515625" style="35" customWidth="1"/>
    <col min="4106" max="4106" width="2.28515625" style="35" customWidth="1"/>
    <col min="4107" max="4107" width="32.42578125" style="35" customWidth="1"/>
    <col min="4108" max="4108" width="16.140625" style="35" customWidth="1"/>
    <col min="4109" max="4109" width="4.42578125" style="35" customWidth="1"/>
    <col min="4110" max="4110" width="4.85546875" style="35" customWidth="1"/>
    <col min="4111" max="4111" width="3.140625" style="35" customWidth="1"/>
    <col min="4112" max="4349" width="8.85546875" style="35"/>
    <col min="4350" max="4350" width="9.42578125" style="35" customWidth="1"/>
    <col min="4351" max="4351" width="10.28515625" style="35" customWidth="1"/>
    <col min="4352" max="4352" width="20.42578125" style="35" customWidth="1"/>
    <col min="4353" max="4353" width="18.140625" style="35" customWidth="1"/>
    <col min="4354" max="4354" width="28.7109375" style="35" customWidth="1"/>
    <col min="4355" max="4355" width="8" style="35" customWidth="1"/>
    <col min="4356" max="4357" width="2.7109375" style="35" customWidth="1"/>
    <col min="4358" max="4358" width="4.140625" style="35" customWidth="1"/>
    <col min="4359" max="4359" width="2.7109375" style="35" customWidth="1"/>
    <col min="4360" max="4360" width="2.28515625" style="35" customWidth="1"/>
    <col min="4361" max="4361" width="63.28515625" style="35" customWidth="1"/>
    <col min="4362" max="4362" width="2.28515625" style="35" customWidth="1"/>
    <col min="4363" max="4363" width="32.42578125" style="35" customWidth="1"/>
    <col min="4364" max="4364" width="16.140625" style="35" customWidth="1"/>
    <col min="4365" max="4365" width="4.42578125" style="35" customWidth="1"/>
    <col min="4366" max="4366" width="4.85546875" style="35" customWidth="1"/>
    <col min="4367" max="4367" width="3.140625" style="35" customWidth="1"/>
    <col min="4368" max="4605" width="8.85546875" style="35"/>
    <col min="4606" max="4606" width="9.42578125" style="35" customWidth="1"/>
    <col min="4607" max="4607" width="10.28515625" style="35" customWidth="1"/>
    <col min="4608" max="4608" width="20.42578125" style="35" customWidth="1"/>
    <col min="4609" max="4609" width="18.140625" style="35" customWidth="1"/>
    <col min="4610" max="4610" width="28.7109375" style="35" customWidth="1"/>
    <col min="4611" max="4611" width="8" style="35" customWidth="1"/>
    <col min="4612" max="4613" width="2.7109375" style="35" customWidth="1"/>
    <col min="4614" max="4614" width="4.140625" style="35" customWidth="1"/>
    <col min="4615" max="4615" width="2.7109375" style="35" customWidth="1"/>
    <col min="4616" max="4616" width="2.28515625" style="35" customWidth="1"/>
    <col min="4617" max="4617" width="63.28515625" style="35" customWidth="1"/>
    <col min="4618" max="4618" width="2.28515625" style="35" customWidth="1"/>
    <col min="4619" max="4619" width="32.42578125" style="35" customWidth="1"/>
    <col min="4620" max="4620" width="16.140625" style="35" customWidth="1"/>
    <col min="4621" max="4621" width="4.42578125" style="35" customWidth="1"/>
    <col min="4622" max="4622" width="4.85546875" style="35" customWidth="1"/>
    <col min="4623" max="4623" width="3.140625" style="35" customWidth="1"/>
    <col min="4624" max="4861" width="8.85546875" style="35"/>
    <col min="4862" max="4862" width="9.42578125" style="35" customWidth="1"/>
    <col min="4863" max="4863" width="10.28515625" style="35" customWidth="1"/>
    <col min="4864" max="4864" width="20.42578125" style="35" customWidth="1"/>
    <col min="4865" max="4865" width="18.140625" style="35" customWidth="1"/>
    <col min="4866" max="4866" width="28.7109375" style="35" customWidth="1"/>
    <col min="4867" max="4867" width="8" style="35" customWidth="1"/>
    <col min="4868" max="4869" width="2.7109375" style="35" customWidth="1"/>
    <col min="4870" max="4870" width="4.140625" style="35" customWidth="1"/>
    <col min="4871" max="4871" width="2.7109375" style="35" customWidth="1"/>
    <col min="4872" max="4872" width="2.28515625" style="35" customWidth="1"/>
    <col min="4873" max="4873" width="63.28515625" style="35" customWidth="1"/>
    <col min="4874" max="4874" width="2.28515625" style="35" customWidth="1"/>
    <col min="4875" max="4875" width="32.42578125" style="35" customWidth="1"/>
    <col min="4876" max="4876" width="16.140625" style="35" customWidth="1"/>
    <col min="4877" max="4877" width="4.42578125" style="35" customWidth="1"/>
    <col min="4878" max="4878" width="4.85546875" style="35" customWidth="1"/>
    <col min="4879" max="4879" width="3.140625" style="35" customWidth="1"/>
    <col min="4880" max="5117" width="8.85546875" style="35"/>
    <col min="5118" max="5118" width="9.42578125" style="35" customWidth="1"/>
    <col min="5119" max="5119" width="10.28515625" style="35" customWidth="1"/>
    <col min="5120" max="5120" width="20.42578125" style="35" customWidth="1"/>
    <col min="5121" max="5121" width="18.140625" style="35" customWidth="1"/>
    <col min="5122" max="5122" width="28.7109375" style="35" customWidth="1"/>
    <col min="5123" max="5123" width="8" style="35" customWidth="1"/>
    <col min="5124" max="5125" width="2.7109375" style="35" customWidth="1"/>
    <col min="5126" max="5126" width="4.140625" style="35" customWidth="1"/>
    <col min="5127" max="5127" width="2.7109375" style="35" customWidth="1"/>
    <col min="5128" max="5128" width="2.28515625" style="35" customWidth="1"/>
    <col min="5129" max="5129" width="63.28515625" style="35" customWidth="1"/>
    <col min="5130" max="5130" width="2.28515625" style="35" customWidth="1"/>
    <col min="5131" max="5131" width="32.42578125" style="35" customWidth="1"/>
    <col min="5132" max="5132" width="16.140625" style="35" customWidth="1"/>
    <col min="5133" max="5133" width="4.42578125" style="35" customWidth="1"/>
    <col min="5134" max="5134" width="4.85546875" style="35" customWidth="1"/>
    <col min="5135" max="5135" width="3.140625" style="35" customWidth="1"/>
    <col min="5136" max="5373" width="8.85546875" style="35"/>
    <col min="5374" max="5374" width="9.42578125" style="35" customWidth="1"/>
    <col min="5375" max="5375" width="10.28515625" style="35" customWidth="1"/>
    <col min="5376" max="5376" width="20.42578125" style="35" customWidth="1"/>
    <col min="5377" max="5377" width="18.140625" style="35" customWidth="1"/>
    <col min="5378" max="5378" width="28.7109375" style="35" customWidth="1"/>
    <col min="5379" max="5379" width="8" style="35" customWidth="1"/>
    <col min="5380" max="5381" width="2.7109375" style="35" customWidth="1"/>
    <col min="5382" max="5382" width="4.140625" style="35" customWidth="1"/>
    <col min="5383" max="5383" width="2.7109375" style="35" customWidth="1"/>
    <col min="5384" max="5384" width="2.28515625" style="35" customWidth="1"/>
    <col min="5385" max="5385" width="63.28515625" style="35" customWidth="1"/>
    <col min="5386" max="5386" width="2.28515625" style="35" customWidth="1"/>
    <col min="5387" max="5387" width="32.42578125" style="35" customWidth="1"/>
    <col min="5388" max="5388" width="16.140625" style="35" customWidth="1"/>
    <col min="5389" max="5389" width="4.42578125" style="35" customWidth="1"/>
    <col min="5390" max="5390" width="4.85546875" style="35" customWidth="1"/>
    <col min="5391" max="5391" width="3.140625" style="35" customWidth="1"/>
    <col min="5392" max="5629" width="8.85546875" style="35"/>
    <col min="5630" max="5630" width="9.42578125" style="35" customWidth="1"/>
    <col min="5631" max="5631" width="10.28515625" style="35" customWidth="1"/>
    <col min="5632" max="5632" width="20.42578125" style="35" customWidth="1"/>
    <col min="5633" max="5633" width="18.140625" style="35" customWidth="1"/>
    <col min="5634" max="5634" width="28.7109375" style="35" customWidth="1"/>
    <col min="5635" max="5635" width="8" style="35" customWidth="1"/>
    <col min="5636" max="5637" width="2.7109375" style="35" customWidth="1"/>
    <col min="5638" max="5638" width="4.140625" style="35" customWidth="1"/>
    <col min="5639" max="5639" width="2.7109375" style="35" customWidth="1"/>
    <col min="5640" max="5640" width="2.28515625" style="35" customWidth="1"/>
    <col min="5641" max="5641" width="63.28515625" style="35" customWidth="1"/>
    <col min="5642" max="5642" width="2.28515625" style="35" customWidth="1"/>
    <col min="5643" max="5643" width="32.42578125" style="35" customWidth="1"/>
    <col min="5644" max="5644" width="16.140625" style="35" customWidth="1"/>
    <col min="5645" max="5645" width="4.42578125" style="35" customWidth="1"/>
    <col min="5646" max="5646" width="4.85546875" style="35" customWidth="1"/>
    <col min="5647" max="5647" width="3.140625" style="35" customWidth="1"/>
    <col min="5648" max="5885" width="8.85546875" style="35"/>
    <col min="5886" max="5886" width="9.42578125" style="35" customWidth="1"/>
    <col min="5887" max="5887" width="10.28515625" style="35" customWidth="1"/>
    <col min="5888" max="5888" width="20.42578125" style="35" customWidth="1"/>
    <col min="5889" max="5889" width="18.140625" style="35" customWidth="1"/>
    <col min="5890" max="5890" width="28.7109375" style="35" customWidth="1"/>
    <col min="5891" max="5891" width="8" style="35" customWidth="1"/>
    <col min="5892" max="5893" width="2.7109375" style="35" customWidth="1"/>
    <col min="5894" max="5894" width="4.140625" style="35" customWidth="1"/>
    <col min="5895" max="5895" width="2.7109375" style="35" customWidth="1"/>
    <col min="5896" max="5896" width="2.28515625" style="35" customWidth="1"/>
    <col min="5897" max="5897" width="63.28515625" style="35" customWidth="1"/>
    <col min="5898" max="5898" width="2.28515625" style="35" customWidth="1"/>
    <col min="5899" max="5899" width="32.42578125" style="35" customWidth="1"/>
    <col min="5900" max="5900" width="16.140625" style="35" customWidth="1"/>
    <col min="5901" max="5901" width="4.42578125" style="35" customWidth="1"/>
    <col min="5902" max="5902" width="4.85546875" style="35" customWidth="1"/>
    <col min="5903" max="5903" width="3.140625" style="35" customWidth="1"/>
    <col min="5904" max="6141" width="8.85546875" style="35"/>
    <col min="6142" max="6142" width="9.42578125" style="35" customWidth="1"/>
    <col min="6143" max="6143" width="10.28515625" style="35" customWidth="1"/>
    <col min="6144" max="6144" width="20.42578125" style="35" customWidth="1"/>
    <col min="6145" max="6145" width="18.140625" style="35" customWidth="1"/>
    <col min="6146" max="6146" width="28.7109375" style="35" customWidth="1"/>
    <col min="6147" max="6147" width="8" style="35" customWidth="1"/>
    <col min="6148" max="6149" width="2.7109375" style="35" customWidth="1"/>
    <col min="6150" max="6150" width="4.140625" style="35" customWidth="1"/>
    <col min="6151" max="6151" width="2.7109375" style="35" customWidth="1"/>
    <col min="6152" max="6152" width="2.28515625" style="35" customWidth="1"/>
    <col min="6153" max="6153" width="63.28515625" style="35" customWidth="1"/>
    <col min="6154" max="6154" width="2.28515625" style="35" customWidth="1"/>
    <col min="6155" max="6155" width="32.42578125" style="35" customWidth="1"/>
    <col min="6156" max="6156" width="16.140625" style="35" customWidth="1"/>
    <col min="6157" max="6157" width="4.42578125" style="35" customWidth="1"/>
    <col min="6158" max="6158" width="4.85546875" style="35" customWidth="1"/>
    <col min="6159" max="6159" width="3.140625" style="35" customWidth="1"/>
    <col min="6160" max="6397" width="8.85546875" style="35"/>
    <col min="6398" max="6398" width="9.42578125" style="35" customWidth="1"/>
    <col min="6399" max="6399" width="10.28515625" style="35" customWidth="1"/>
    <col min="6400" max="6400" width="20.42578125" style="35" customWidth="1"/>
    <col min="6401" max="6401" width="18.140625" style="35" customWidth="1"/>
    <col min="6402" max="6402" width="28.7109375" style="35" customWidth="1"/>
    <col min="6403" max="6403" width="8" style="35" customWidth="1"/>
    <col min="6404" max="6405" width="2.7109375" style="35" customWidth="1"/>
    <col min="6406" max="6406" width="4.140625" style="35" customWidth="1"/>
    <col min="6407" max="6407" width="2.7109375" style="35" customWidth="1"/>
    <col min="6408" max="6408" width="2.28515625" style="35" customWidth="1"/>
    <col min="6409" max="6409" width="63.28515625" style="35" customWidth="1"/>
    <col min="6410" max="6410" width="2.28515625" style="35" customWidth="1"/>
    <col min="6411" max="6411" width="32.42578125" style="35" customWidth="1"/>
    <col min="6412" max="6412" width="16.140625" style="35" customWidth="1"/>
    <col min="6413" max="6413" width="4.42578125" style="35" customWidth="1"/>
    <col min="6414" max="6414" width="4.85546875" style="35" customWidth="1"/>
    <col min="6415" max="6415" width="3.140625" style="35" customWidth="1"/>
    <col min="6416" max="6653" width="8.85546875" style="35"/>
    <col min="6654" max="6654" width="9.42578125" style="35" customWidth="1"/>
    <col min="6655" max="6655" width="10.28515625" style="35" customWidth="1"/>
    <col min="6656" max="6656" width="20.42578125" style="35" customWidth="1"/>
    <col min="6657" max="6657" width="18.140625" style="35" customWidth="1"/>
    <col min="6658" max="6658" width="28.7109375" style="35" customWidth="1"/>
    <col min="6659" max="6659" width="8" style="35" customWidth="1"/>
    <col min="6660" max="6661" width="2.7109375" style="35" customWidth="1"/>
    <col min="6662" max="6662" width="4.140625" style="35" customWidth="1"/>
    <col min="6663" max="6663" width="2.7109375" style="35" customWidth="1"/>
    <col min="6664" max="6664" width="2.28515625" style="35" customWidth="1"/>
    <col min="6665" max="6665" width="63.28515625" style="35" customWidth="1"/>
    <col min="6666" max="6666" width="2.28515625" style="35" customWidth="1"/>
    <col min="6667" max="6667" width="32.42578125" style="35" customWidth="1"/>
    <col min="6668" max="6668" width="16.140625" style="35" customWidth="1"/>
    <col min="6669" max="6669" width="4.42578125" style="35" customWidth="1"/>
    <col min="6670" max="6670" width="4.85546875" style="35" customWidth="1"/>
    <col min="6671" max="6671" width="3.140625" style="35" customWidth="1"/>
    <col min="6672" max="6909" width="8.85546875" style="35"/>
    <col min="6910" max="6910" width="9.42578125" style="35" customWidth="1"/>
    <col min="6911" max="6911" width="10.28515625" style="35" customWidth="1"/>
    <col min="6912" max="6912" width="20.42578125" style="35" customWidth="1"/>
    <col min="6913" max="6913" width="18.140625" style="35" customWidth="1"/>
    <col min="6914" max="6914" width="28.7109375" style="35" customWidth="1"/>
    <col min="6915" max="6915" width="8" style="35" customWidth="1"/>
    <col min="6916" max="6917" width="2.7109375" style="35" customWidth="1"/>
    <col min="6918" max="6918" width="4.140625" style="35" customWidth="1"/>
    <col min="6919" max="6919" width="2.7109375" style="35" customWidth="1"/>
    <col min="6920" max="6920" width="2.28515625" style="35" customWidth="1"/>
    <col min="6921" max="6921" width="63.28515625" style="35" customWidth="1"/>
    <col min="6922" max="6922" width="2.28515625" style="35" customWidth="1"/>
    <col min="6923" max="6923" width="32.42578125" style="35" customWidth="1"/>
    <col min="6924" max="6924" width="16.140625" style="35" customWidth="1"/>
    <col min="6925" max="6925" width="4.42578125" style="35" customWidth="1"/>
    <col min="6926" max="6926" width="4.85546875" style="35" customWidth="1"/>
    <col min="6927" max="6927" width="3.140625" style="35" customWidth="1"/>
    <col min="6928" max="7165" width="8.85546875" style="35"/>
    <col min="7166" max="7166" width="9.42578125" style="35" customWidth="1"/>
    <col min="7167" max="7167" width="10.28515625" style="35" customWidth="1"/>
    <col min="7168" max="7168" width="20.42578125" style="35" customWidth="1"/>
    <col min="7169" max="7169" width="18.140625" style="35" customWidth="1"/>
    <col min="7170" max="7170" width="28.7109375" style="35" customWidth="1"/>
    <col min="7171" max="7171" width="8" style="35" customWidth="1"/>
    <col min="7172" max="7173" width="2.7109375" style="35" customWidth="1"/>
    <col min="7174" max="7174" width="4.140625" style="35" customWidth="1"/>
    <col min="7175" max="7175" width="2.7109375" style="35" customWidth="1"/>
    <col min="7176" max="7176" width="2.28515625" style="35" customWidth="1"/>
    <col min="7177" max="7177" width="63.28515625" style="35" customWidth="1"/>
    <col min="7178" max="7178" width="2.28515625" style="35" customWidth="1"/>
    <col min="7179" max="7179" width="32.42578125" style="35" customWidth="1"/>
    <col min="7180" max="7180" width="16.140625" style="35" customWidth="1"/>
    <col min="7181" max="7181" width="4.42578125" style="35" customWidth="1"/>
    <col min="7182" max="7182" width="4.85546875" style="35" customWidth="1"/>
    <col min="7183" max="7183" width="3.140625" style="35" customWidth="1"/>
    <col min="7184" max="7421" width="8.85546875" style="35"/>
    <col min="7422" max="7422" width="9.42578125" style="35" customWidth="1"/>
    <col min="7423" max="7423" width="10.28515625" style="35" customWidth="1"/>
    <col min="7424" max="7424" width="20.42578125" style="35" customWidth="1"/>
    <col min="7425" max="7425" width="18.140625" style="35" customWidth="1"/>
    <col min="7426" max="7426" width="28.7109375" style="35" customWidth="1"/>
    <col min="7427" max="7427" width="8" style="35" customWidth="1"/>
    <col min="7428" max="7429" width="2.7109375" style="35" customWidth="1"/>
    <col min="7430" max="7430" width="4.140625" style="35" customWidth="1"/>
    <col min="7431" max="7431" width="2.7109375" style="35" customWidth="1"/>
    <col min="7432" max="7432" width="2.28515625" style="35" customWidth="1"/>
    <col min="7433" max="7433" width="63.28515625" style="35" customWidth="1"/>
    <col min="7434" max="7434" width="2.28515625" style="35" customWidth="1"/>
    <col min="7435" max="7435" width="32.42578125" style="35" customWidth="1"/>
    <col min="7436" max="7436" width="16.140625" style="35" customWidth="1"/>
    <col min="7437" max="7437" width="4.42578125" style="35" customWidth="1"/>
    <col min="7438" max="7438" width="4.85546875" style="35" customWidth="1"/>
    <col min="7439" max="7439" width="3.140625" style="35" customWidth="1"/>
    <col min="7440" max="7677" width="8.85546875" style="35"/>
    <col min="7678" max="7678" width="9.42578125" style="35" customWidth="1"/>
    <col min="7679" max="7679" width="10.28515625" style="35" customWidth="1"/>
    <col min="7680" max="7680" width="20.42578125" style="35" customWidth="1"/>
    <col min="7681" max="7681" width="18.140625" style="35" customWidth="1"/>
    <col min="7682" max="7682" width="28.7109375" style="35" customWidth="1"/>
    <col min="7683" max="7683" width="8" style="35" customWidth="1"/>
    <col min="7684" max="7685" width="2.7109375" style="35" customWidth="1"/>
    <col min="7686" max="7686" width="4.140625" style="35" customWidth="1"/>
    <col min="7687" max="7687" width="2.7109375" style="35" customWidth="1"/>
    <col min="7688" max="7688" width="2.28515625" style="35" customWidth="1"/>
    <col min="7689" max="7689" width="63.28515625" style="35" customWidth="1"/>
    <col min="7690" max="7690" width="2.28515625" style="35" customWidth="1"/>
    <col min="7691" max="7691" width="32.42578125" style="35" customWidth="1"/>
    <col min="7692" max="7692" width="16.140625" style="35" customWidth="1"/>
    <col min="7693" max="7693" width="4.42578125" style="35" customWidth="1"/>
    <col min="7694" max="7694" width="4.85546875" style="35" customWidth="1"/>
    <col min="7695" max="7695" width="3.140625" style="35" customWidth="1"/>
    <col min="7696" max="7933" width="8.85546875" style="35"/>
    <col min="7934" max="7934" width="9.42578125" style="35" customWidth="1"/>
    <col min="7935" max="7935" width="10.28515625" style="35" customWidth="1"/>
    <col min="7936" max="7936" width="20.42578125" style="35" customWidth="1"/>
    <col min="7937" max="7937" width="18.140625" style="35" customWidth="1"/>
    <col min="7938" max="7938" width="28.7109375" style="35" customWidth="1"/>
    <col min="7939" max="7939" width="8" style="35" customWidth="1"/>
    <col min="7940" max="7941" width="2.7109375" style="35" customWidth="1"/>
    <col min="7942" max="7942" width="4.140625" style="35" customWidth="1"/>
    <col min="7943" max="7943" width="2.7109375" style="35" customWidth="1"/>
    <col min="7944" max="7944" width="2.28515625" style="35" customWidth="1"/>
    <col min="7945" max="7945" width="63.28515625" style="35" customWidth="1"/>
    <col min="7946" max="7946" width="2.28515625" style="35" customWidth="1"/>
    <col min="7947" max="7947" width="32.42578125" style="35" customWidth="1"/>
    <col min="7948" max="7948" width="16.140625" style="35" customWidth="1"/>
    <col min="7949" max="7949" width="4.42578125" style="35" customWidth="1"/>
    <col min="7950" max="7950" width="4.85546875" style="35" customWidth="1"/>
    <col min="7951" max="7951" width="3.140625" style="35" customWidth="1"/>
    <col min="7952" max="8189" width="8.85546875" style="35"/>
    <col min="8190" max="8190" width="9.42578125" style="35" customWidth="1"/>
    <col min="8191" max="8191" width="10.28515625" style="35" customWidth="1"/>
    <col min="8192" max="8192" width="20.42578125" style="35" customWidth="1"/>
    <col min="8193" max="8193" width="18.140625" style="35" customWidth="1"/>
    <col min="8194" max="8194" width="28.7109375" style="35" customWidth="1"/>
    <col min="8195" max="8195" width="8" style="35" customWidth="1"/>
    <col min="8196" max="8197" width="2.7109375" style="35" customWidth="1"/>
    <col min="8198" max="8198" width="4.140625" style="35" customWidth="1"/>
    <col min="8199" max="8199" width="2.7109375" style="35" customWidth="1"/>
    <col min="8200" max="8200" width="2.28515625" style="35" customWidth="1"/>
    <col min="8201" max="8201" width="63.28515625" style="35" customWidth="1"/>
    <col min="8202" max="8202" width="2.28515625" style="35" customWidth="1"/>
    <col min="8203" max="8203" width="32.42578125" style="35" customWidth="1"/>
    <col min="8204" max="8204" width="16.140625" style="35" customWidth="1"/>
    <col min="8205" max="8205" width="4.42578125" style="35" customWidth="1"/>
    <col min="8206" max="8206" width="4.85546875" style="35" customWidth="1"/>
    <col min="8207" max="8207" width="3.140625" style="35" customWidth="1"/>
    <col min="8208" max="8445" width="8.85546875" style="35"/>
    <col min="8446" max="8446" width="9.42578125" style="35" customWidth="1"/>
    <col min="8447" max="8447" width="10.28515625" style="35" customWidth="1"/>
    <col min="8448" max="8448" width="20.42578125" style="35" customWidth="1"/>
    <col min="8449" max="8449" width="18.140625" style="35" customWidth="1"/>
    <col min="8450" max="8450" width="28.7109375" style="35" customWidth="1"/>
    <col min="8451" max="8451" width="8" style="35" customWidth="1"/>
    <col min="8452" max="8453" width="2.7109375" style="35" customWidth="1"/>
    <col min="8454" max="8454" width="4.140625" style="35" customWidth="1"/>
    <col min="8455" max="8455" width="2.7109375" style="35" customWidth="1"/>
    <col min="8456" max="8456" width="2.28515625" style="35" customWidth="1"/>
    <col min="8457" max="8457" width="63.28515625" style="35" customWidth="1"/>
    <col min="8458" max="8458" width="2.28515625" style="35" customWidth="1"/>
    <col min="8459" max="8459" width="32.42578125" style="35" customWidth="1"/>
    <col min="8460" max="8460" width="16.140625" style="35" customWidth="1"/>
    <col min="8461" max="8461" width="4.42578125" style="35" customWidth="1"/>
    <col min="8462" max="8462" width="4.85546875" style="35" customWidth="1"/>
    <col min="8463" max="8463" width="3.140625" style="35" customWidth="1"/>
    <col min="8464" max="8701" width="8.85546875" style="35"/>
    <col min="8702" max="8702" width="9.42578125" style="35" customWidth="1"/>
    <col min="8703" max="8703" width="10.28515625" style="35" customWidth="1"/>
    <col min="8704" max="8704" width="20.42578125" style="35" customWidth="1"/>
    <col min="8705" max="8705" width="18.140625" style="35" customWidth="1"/>
    <col min="8706" max="8706" width="28.7109375" style="35" customWidth="1"/>
    <col min="8707" max="8707" width="8" style="35" customWidth="1"/>
    <col min="8708" max="8709" width="2.7109375" style="35" customWidth="1"/>
    <col min="8710" max="8710" width="4.140625" style="35" customWidth="1"/>
    <col min="8711" max="8711" width="2.7109375" style="35" customWidth="1"/>
    <col min="8712" max="8712" width="2.28515625" style="35" customWidth="1"/>
    <col min="8713" max="8713" width="63.28515625" style="35" customWidth="1"/>
    <col min="8714" max="8714" width="2.28515625" style="35" customWidth="1"/>
    <col min="8715" max="8715" width="32.42578125" style="35" customWidth="1"/>
    <col min="8716" max="8716" width="16.140625" style="35" customWidth="1"/>
    <col min="8717" max="8717" width="4.42578125" style="35" customWidth="1"/>
    <col min="8718" max="8718" width="4.85546875" style="35" customWidth="1"/>
    <col min="8719" max="8719" width="3.140625" style="35" customWidth="1"/>
    <col min="8720" max="8957" width="8.85546875" style="35"/>
    <col min="8958" max="8958" width="9.42578125" style="35" customWidth="1"/>
    <col min="8959" max="8959" width="10.28515625" style="35" customWidth="1"/>
    <col min="8960" max="8960" width="20.42578125" style="35" customWidth="1"/>
    <col min="8961" max="8961" width="18.140625" style="35" customWidth="1"/>
    <col min="8962" max="8962" width="28.7109375" style="35" customWidth="1"/>
    <col min="8963" max="8963" width="8" style="35" customWidth="1"/>
    <col min="8964" max="8965" width="2.7109375" style="35" customWidth="1"/>
    <col min="8966" max="8966" width="4.140625" style="35" customWidth="1"/>
    <col min="8967" max="8967" width="2.7109375" style="35" customWidth="1"/>
    <col min="8968" max="8968" width="2.28515625" style="35" customWidth="1"/>
    <col min="8969" max="8969" width="63.28515625" style="35" customWidth="1"/>
    <col min="8970" max="8970" width="2.28515625" style="35" customWidth="1"/>
    <col min="8971" max="8971" width="32.42578125" style="35" customWidth="1"/>
    <col min="8972" max="8972" width="16.140625" style="35" customWidth="1"/>
    <col min="8973" max="8973" width="4.42578125" style="35" customWidth="1"/>
    <col min="8974" max="8974" width="4.85546875" style="35" customWidth="1"/>
    <col min="8975" max="8975" width="3.140625" style="35" customWidth="1"/>
    <col min="8976" max="9213" width="8.85546875" style="35"/>
    <col min="9214" max="9214" width="9.42578125" style="35" customWidth="1"/>
    <col min="9215" max="9215" width="10.28515625" style="35" customWidth="1"/>
    <col min="9216" max="9216" width="20.42578125" style="35" customWidth="1"/>
    <col min="9217" max="9217" width="18.140625" style="35" customWidth="1"/>
    <col min="9218" max="9218" width="28.7109375" style="35" customWidth="1"/>
    <col min="9219" max="9219" width="8" style="35" customWidth="1"/>
    <col min="9220" max="9221" width="2.7109375" style="35" customWidth="1"/>
    <col min="9222" max="9222" width="4.140625" style="35" customWidth="1"/>
    <col min="9223" max="9223" width="2.7109375" style="35" customWidth="1"/>
    <col min="9224" max="9224" width="2.28515625" style="35" customWidth="1"/>
    <col min="9225" max="9225" width="63.28515625" style="35" customWidth="1"/>
    <col min="9226" max="9226" width="2.28515625" style="35" customWidth="1"/>
    <col min="9227" max="9227" width="32.42578125" style="35" customWidth="1"/>
    <col min="9228" max="9228" width="16.140625" style="35" customWidth="1"/>
    <col min="9229" max="9229" width="4.42578125" style="35" customWidth="1"/>
    <col min="9230" max="9230" width="4.85546875" style="35" customWidth="1"/>
    <col min="9231" max="9231" width="3.140625" style="35" customWidth="1"/>
    <col min="9232" max="9469" width="8.85546875" style="35"/>
    <col min="9470" max="9470" width="9.42578125" style="35" customWidth="1"/>
    <col min="9471" max="9471" width="10.28515625" style="35" customWidth="1"/>
    <col min="9472" max="9472" width="20.42578125" style="35" customWidth="1"/>
    <col min="9473" max="9473" width="18.140625" style="35" customWidth="1"/>
    <col min="9474" max="9474" width="28.7109375" style="35" customWidth="1"/>
    <col min="9475" max="9475" width="8" style="35" customWidth="1"/>
    <col min="9476" max="9477" width="2.7109375" style="35" customWidth="1"/>
    <col min="9478" max="9478" width="4.140625" style="35" customWidth="1"/>
    <col min="9479" max="9479" width="2.7109375" style="35" customWidth="1"/>
    <col min="9480" max="9480" width="2.28515625" style="35" customWidth="1"/>
    <col min="9481" max="9481" width="63.28515625" style="35" customWidth="1"/>
    <col min="9482" max="9482" width="2.28515625" style="35" customWidth="1"/>
    <col min="9483" max="9483" width="32.42578125" style="35" customWidth="1"/>
    <col min="9484" max="9484" width="16.140625" style="35" customWidth="1"/>
    <col min="9485" max="9485" width="4.42578125" style="35" customWidth="1"/>
    <col min="9486" max="9486" width="4.85546875" style="35" customWidth="1"/>
    <col min="9487" max="9487" width="3.140625" style="35" customWidth="1"/>
    <col min="9488" max="9725" width="8.85546875" style="35"/>
    <col min="9726" max="9726" width="9.42578125" style="35" customWidth="1"/>
    <col min="9727" max="9727" width="10.28515625" style="35" customWidth="1"/>
    <col min="9728" max="9728" width="20.42578125" style="35" customWidth="1"/>
    <col min="9729" max="9729" width="18.140625" style="35" customWidth="1"/>
    <col min="9730" max="9730" width="28.7109375" style="35" customWidth="1"/>
    <col min="9731" max="9731" width="8" style="35" customWidth="1"/>
    <col min="9732" max="9733" width="2.7109375" style="35" customWidth="1"/>
    <col min="9734" max="9734" width="4.140625" style="35" customWidth="1"/>
    <col min="9735" max="9735" width="2.7109375" style="35" customWidth="1"/>
    <col min="9736" max="9736" width="2.28515625" style="35" customWidth="1"/>
    <col min="9737" max="9737" width="63.28515625" style="35" customWidth="1"/>
    <col min="9738" max="9738" width="2.28515625" style="35" customWidth="1"/>
    <col min="9739" max="9739" width="32.42578125" style="35" customWidth="1"/>
    <col min="9740" max="9740" width="16.140625" style="35" customWidth="1"/>
    <col min="9741" max="9741" width="4.42578125" style="35" customWidth="1"/>
    <col min="9742" max="9742" width="4.85546875" style="35" customWidth="1"/>
    <col min="9743" max="9743" width="3.140625" style="35" customWidth="1"/>
    <col min="9744" max="9981" width="8.85546875" style="35"/>
    <col min="9982" max="9982" width="9.42578125" style="35" customWidth="1"/>
    <col min="9983" max="9983" width="10.28515625" style="35" customWidth="1"/>
    <col min="9984" max="9984" width="20.42578125" style="35" customWidth="1"/>
    <col min="9985" max="9985" width="18.140625" style="35" customWidth="1"/>
    <col min="9986" max="9986" width="28.7109375" style="35" customWidth="1"/>
    <col min="9987" max="9987" width="8" style="35" customWidth="1"/>
    <col min="9988" max="9989" width="2.7109375" style="35" customWidth="1"/>
    <col min="9990" max="9990" width="4.140625" style="35" customWidth="1"/>
    <col min="9991" max="9991" width="2.7109375" style="35" customWidth="1"/>
    <col min="9992" max="9992" width="2.28515625" style="35" customWidth="1"/>
    <col min="9993" max="9993" width="63.28515625" style="35" customWidth="1"/>
    <col min="9994" max="9994" width="2.28515625" style="35" customWidth="1"/>
    <col min="9995" max="9995" width="32.42578125" style="35" customWidth="1"/>
    <col min="9996" max="9996" width="16.140625" style="35" customWidth="1"/>
    <col min="9997" max="9997" width="4.42578125" style="35" customWidth="1"/>
    <col min="9998" max="9998" width="4.85546875" style="35" customWidth="1"/>
    <col min="9999" max="9999" width="3.140625" style="35" customWidth="1"/>
    <col min="10000" max="10237" width="8.85546875" style="35"/>
    <col min="10238" max="10238" width="9.42578125" style="35" customWidth="1"/>
    <col min="10239" max="10239" width="10.28515625" style="35" customWidth="1"/>
    <col min="10240" max="10240" width="20.42578125" style="35" customWidth="1"/>
    <col min="10241" max="10241" width="18.140625" style="35" customWidth="1"/>
    <col min="10242" max="10242" width="28.7109375" style="35" customWidth="1"/>
    <col min="10243" max="10243" width="8" style="35" customWidth="1"/>
    <col min="10244" max="10245" width="2.7109375" style="35" customWidth="1"/>
    <col min="10246" max="10246" width="4.140625" style="35" customWidth="1"/>
    <col min="10247" max="10247" width="2.7109375" style="35" customWidth="1"/>
    <col min="10248" max="10248" width="2.28515625" style="35" customWidth="1"/>
    <col min="10249" max="10249" width="63.28515625" style="35" customWidth="1"/>
    <col min="10250" max="10250" width="2.28515625" style="35" customWidth="1"/>
    <col min="10251" max="10251" width="32.42578125" style="35" customWidth="1"/>
    <col min="10252" max="10252" width="16.140625" style="35" customWidth="1"/>
    <col min="10253" max="10253" width="4.42578125" style="35" customWidth="1"/>
    <col min="10254" max="10254" width="4.85546875" style="35" customWidth="1"/>
    <col min="10255" max="10255" width="3.140625" style="35" customWidth="1"/>
    <col min="10256" max="10493" width="8.85546875" style="35"/>
    <col min="10494" max="10494" width="9.42578125" style="35" customWidth="1"/>
    <col min="10495" max="10495" width="10.28515625" style="35" customWidth="1"/>
    <col min="10496" max="10496" width="20.42578125" style="35" customWidth="1"/>
    <col min="10497" max="10497" width="18.140625" style="35" customWidth="1"/>
    <col min="10498" max="10498" width="28.7109375" style="35" customWidth="1"/>
    <col min="10499" max="10499" width="8" style="35" customWidth="1"/>
    <col min="10500" max="10501" width="2.7109375" style="35" customWidth="1"/>
    <col min="10502" max="10502" width="4.140625" style="35" customWidth="1"/>
    <col min="10503" max="10503" width="2.7109375" style="35" customWidth="1"/>
    <col min="10504" max="10504" width="2.28515625" style="35" customWidth="1"/>
    <col min="10505" max="10505" width="63.28515625" style="35" customWidth="1"/>
    <col min="10506" max="10506" width="2.28515625" style="35" customWidth="1"/>
    <col min="10507" max="10507" width="32.42578125" style="35" customWidth="1"/>
    <col min="10508" max="10508" width="16.140625" style="35" customWidth="1"/>
    <col min="10509" max="10509" width="4.42578125" style="35" customWidth="1"/>
    <col min="10510" max="10510" width="4.85546875" style="35" customWidth="1"/>
    <col min="10511" max="10511" width="3.140625" style="35" customWidth="1"/>
    <col min="10512" max="10749" width="8.85546875" style="35"/>
    <col min="10750" max="10750" width="9.42578125" style="35" customWidth="1"/>
    <col min="10751" max="10751" width="10.28515625" style="35" customWidth="1"/>
    <col min="10752" max="10752" width="20.42578125" style="35" customWidth="1"/>
    <col min="10753" max="10753" width="18.140625" style="35" customWidth="1"/>
    <col min="10754" max="10754" width="28.7109375" style="35" customWidth="1"/>
    <col min="10755" max="10755" width="8" style="35" customWidth="1"/>
    <col min="10756" max="10757" width="2.7109375" style="35" customWidth="1"/>
    <col min="10758" max="10758" width="4.140625" style="35" customWidth="1"/>
    <col min="10759" max="10759" width="2.7109375" style="35" customWidth="1"/>
    <col min="10760" max="10760" width="2.28515625" style="35" customWidth="1"/>
    <col min="10761" max="10761" width="63.28515625" style="35" customWidth="1"/>
    <col min="10762" max="10762" width="2.28515625" style="35" customWidth="1"/>
    <col min="10763" max="10763" width="32.42578125" style="35" customWidth="1"/>
    <col min="10764" max="10764" width="16.140625" style="35" customWidth="1"/>
    <col min="10765" max="10765" width="4.42578125" style="35" customWidth="1"/>
    <col min="10766" max="10766" width="4.85546875" style="35" customWidth="1"/>
    <col min="10767" max="10767" width="3.140625" style="35" customWidth="1"/>
    <col min="10768" max="11005" width="8.85546875" style="35"/>
    <col min="11006" max="11006" width="9.42578125" style="35" customWidth="1"/>
    <col min="11007" max="11007" width="10.28515625" style="35" customWidth="1"/>
    <col min="11008" max="11008" width="20.42578125" style="35" customWidth="1"/>
    <col min="11009" max="11009" width="18.140625" style="35" customWidth="1"/>
    <col min="11010" max="11010" width="28.7109375" style="35" customWidth="1"/>
    <col min="11011" max="11011" width="8" style="35" customWidth="1"/>
    <col min="11012" max="11013" width="2.7109375" style="35" customWidth="1"/>
    <col min="11014" max="11014" width="4.140625" style="35" customWidth="1"/>
    <col min="11015" max="11015" width="2.7109375" style="35" customWidth="1"/>
    <col min="11016" max="11016" width="2.28515625" style="35" customWidth="1"/>
    <col min="11017" max="11017" width="63.28515625" style="35" customWidth="1"/>
    <col min="11018" max="11018" width="2.28515625" style="35" customWidth="1"/>
    <col min="11019" max="11019" width="32.42578125" style="35" customWidth="1"/>
    <col min="11020" max="11020" width="16.140625" style="35" customWidth="1"/>
    <col min="11021" max="11021" width="4.42578125" style="35" customWidth="1"/>
    <col min="11022" max="11022" width="4.85546875" style="35" customWidth="1"/>
    <col min="11023" max="11023" width="3.140625" style="35" customWidth="1"/>
    <col min="11024" max="11261" width="8.85546875" style="35"/>
    <col min="11262" max="11262" width="9.42578125" style="35" customWidth="1"/>
    <col min="11263" max="11263" width="10.28515625" style="35" customWidth="1"/>
    <col min="11264" max="11264" width="20.42578125" style="35" customWidth="1"/>
    <col min="11265" max="11265" width="18.140625" style="35" customWidth="1"/>
    <col min="11266" max="11266" width="28.7109375" style="35" customWidth="1"/>
    <col min="11267" max="11267" width="8" style="35" customWidth="1"/>
    <col min="11268" max="11269" width="2.7109375" style="35" customWidth="1"/>
    <col min="11270" max="11270" width="4.140625" style="35" customWidth="1"/>
    <col min="11271" max="11271" width="2.7109375" style="35" customWidth="1"/>
    <col min="11272" max="11272" width="2.28515625" style="35" customWidth="1"/>
    <col min="11273" max="11273" width="63.28515625" style="35" customWidth="1"/>
    <col min="11274" max="11274" width="2.28515625" style="35" customWidth="1"/>
    <col min="11275" max="11275" width="32.42578125" style="35" customWidth="1"/>
    <col min="11276" max="11276" width="16.140625" style="35" customWidth="1"/>
    <col min="11277" max="11277" width="4.42578125" style="35" customWidth="1"/>
    <col min="11278" max="11278" width="4.85546875" style="35" customWidth="1"/>
    <col min="11279" max="11279" width="3.140625" style="35" customWidth="1"/>
    <col min="11280" max="11517" width="8.85546875" style="35"/>
    <col min="11518" max="11518" width="9.42578125" style="35" customWidth="1"/>
    <col min="11519" max="11519" width="10.28515625" style="35" customWidth="1"/>
    <col min="11520" max="11520" width="20.42578125" style="35" customWidth="1"/>
    <col min="11521" max="11521" width="18.140625" style="35" customWidth="1"/>
    <col min="11522" max="11522" width="28.7109375" style="35" customWidth="1"/>
    <col min="11523" max="11523" width="8" style="35" customWidth="1"/>
    <col min="11524" max="11525" width="2.7109375" style="35" customWidth="1"/>
    <col min="11526" max="11526" width="4.140625" style="35" customWidth="1"/>
    <col min="11527" max="11527" width="2.7109375" style="35" customWidth="1"/>
    <col min="11528" max="11528" width="2.28515625" style="35" customWidth="1"/>
    <col min="11529" max="11529" width="63.28515625" style="35" customWidth="1"/>
    <col min="11530" max="11530" width="2.28515625" style="35" customWidth="1"/>
    <col min="11531" max="11531" width="32.42578125" style="35" customWidth="1"/>
    <col min="11532" max="11532" width="16.140625" style="35" customWidth="1"/>
    <col min="11533" max="11533" width="4.42578125" style="35" customWidth="1"/>
    <col min="11534" max="11534" width="4.85546875" style="35" customWidth="1"/>
    <col min="11535" max="11535" width="3.140625" style="35" customWidth="1"/>
    <col min="11536" max="11773" width="8.85546875" style="35"/>
    <col min="11774" max="11774" width="9.42578125" style="35" customWidth="1"/>
    <col min="11775" max="11775" width="10.28515625" style="35" customWidth="1"/>
    <col min="11776" max="11776" width="20.42578125" style="35" customWidth="1"/>
    <col min="11777" max="11777" width="18.140625" style="35" customWidth="1"/>
    <col min="11778" max="11778" width="28.7109375" style="35" customWidth="1"/>
    <col min="11779" max="11779" width="8" style="35" customWidth="1"/>
    <col min="11780" max="11781" width="2.7109375" style="35" customWidth="1"/>
    <col min="11782" max="11782" width="4.140625" style="35" customWidth="1"/>
    <col min="11783" max="11783" width="2.7109375" style="35" customWidth="1"/>
    <col min="11784" max="11784" width="2.28515625" style="35" customWidth="1"/>
    <col min="11785" max="11785" width="63.28515625" style="35" customWidth="1"/>
    <col min="11786" max="11786" width="2.28515625" style="35" customWidth="1"/>
    <col min="11787" max="11787" width="32.42578125" style="35" customWidth="1"/>
    <col min="11788" max="11788" width="16.140625" style="35" customWidth="1"/>
    <col min="11789" max="11789" width="4.42578125" style="35" customWidth="1"/>
    <col min="11790" max="11790" width="4.85546875" style="35" customWidth="1"/>
    <col min="11791" max="11791" width="3.140625" style="35" customWidth="1"/>
    <col min="11792" max="12029" width="8.85546875" style="35"/>
    <col min="12030" max="12030" width="9.42578125" style="35" customWidth="1"/>
    <col min="12031" max="12031" width="10.28515625" style="35" customWidth="1"/>
    <col min="12032" max="12032" width="20.42578125" style="35" customWidth="1"/>
    <col min="12033" max="12033" width="18.140625" style="35" customWidth="1"/>
    <col min="12034" max="12034" width="28.7109375" style="35" customWidth="1"/>
    <col min="12035" max="12035" width="8" style="35" customWidth="1"/>
    <col min="12036" max="12037" width="2.7109375" style="35" customWidth="1"/>
    <col min="12038" max="12038" width="4.140625" style="35" customWidth="1"/>
    <col min="12039" max="12039" width="2.7109375" style="35" customWidth="1"/>
    <col min="12040" max="12040" width="2.28515625" style="35" customWidth="1"/>
    <col min="12041" max="12041" width="63.28515625" style="35" customWidth="1"/>
    <col min="12042" max="12042" width="2.28515625" style="35" customWidth="1"/>
    <col min="12043" max="12043" width="32.42578125" style="35" customWidth="1"/>
    <col min="12044" max="12044" width="16.140625" style="35" customWidth="1"/>
    <col min="12045" max="12045" width="4.42578125" style="35" customWidth="1"/>
    <col min="12046" max="12046" width="4.85546875" style="35" customWidth="1"/>
    <col min="12047" max="12047" width="3.140625" style="35" customWidth="1"/>
    <col min="12048" max="12285" width="8.85546875" style="35"/>
    <col min="12286" max="12286" width="9.42578125" style="35" customWidth="1"/>
    <col min="12287" max="12287" width="10.28515625" style="35" customWidth="1"/>
    <col min="12288" max="12288" width="20.42578125" style="35" customWidth="1"/>
    <col min="12289" max="12289" width="18.140625" style="35" customWidth="1"/>
    <col min="12290" max="12290" width="28.7109375" style="35" customWidth="1"/>
    <col min="12291" max="12291" width="8" style="35" customWidth="1"/>
    <col min="12292" max="12293" width="2.7109375" style="35" customWidth="1"/>
    <col min="12294" max="12294" width="4.140625" style="35" customWidth="1"/>
    <col min="12295" max="12295" width="2.7109375" style="35" customWidth="1"/>
    <col min="12296" max="12296" width="2.28515625" style="35" customWidth="1"/>
    <col min="12297" max="12297" width="63.28515625" style="35" customWidth="1"/>
    <col min="12298" max="12298" width="2.28515625" style="35" customWidth="1"/>
    <col min="12299" max="12299" width="32.42578125" style="35" customWidth="1"/>
    <col min="12300" max="12300" width="16.140625" style="35" customWidth="1"/>
    <col min="12301" max="12301" width="4.42578125" style="35" customWidth="1"/>
    <col min="12302" max="12302" width="4.85546875" style="35" customWidth="1"/>
    <col min="12303" max="12303" width="3.140625" style="35" customWidth="1"/>
    <col min="12304" max="12541" width="8.85546875" style="35"/>
    <col min="12542" max="12542" width="9.42578125" style="35" customWidth="1"/>
    <col min="12543" max="12543" width="10.28515625" style="35" customWidth="1"/>
    <col min="12544" max="12544" width="20.42578125" style="35" customWidth="1"/>
    <col min="12545" max="12545" width="18.140625" style="35" customWidth="1"/>
    <col min="12546" max="12546" width="28.7109375" style="35" customWidth="1"/>
    <col min="12547" max="12547" width="8" style="35" customWidth="1"/>
    <col min="12548" max="12549" width="2.7109375" style="35" customWidth="1"/>
    <col min="12550" max="12550" width="4.140625" style="35" customWidth="1"/>
    <col min="12551" max="12551" width="2.7109375" style="35" customWidth="1"/>
    <col min="12552" max="12552" width="2.28515625" style="35" customWidth="1"/>
    <col min="12553" max="12553" width="63.28515625" style="35" customWidth="1"/>
    <col min="12554" max="12554" width="2.28515625" style="35" customWidth="1"/>
    <col min="12555" max="12555" width="32.42578125" style="35" customWidth="1"/>
    <col min="12556" max="12556" width="16.140625" style="35" customWidth="1"/>
    <col min="12557" max="12557" width="4.42578125" style="35" customWidth="1"/>
    <col min="12558" max="12558" width="4.85546875" style="35" customWidth="1"/>
    <col min="12559" max="12559" width="3.140625" style="35" customWidth="1"/>
    <col min="12560" max="12797" width="8.85546875" style="35"/>
    <col min="12798" max="12798" width="9.42578125" style="35" customWidth="1"/>
    <col min="12799" max="12799" width="10.28515625" style="35" customWidth="1"/>
    <col min="12800" max="12800" width="20.42578125" style="35" customWidth="1"/>
    <col min="12801" max="12801" width="18.140625" style="35" customWidth="1"/>
    <col min="12802" max="12802" width="28.7109375" style="35" customWidth="1"/>
    <col min="12803" max="12803" width="8" style="35" customWidth="1"/>
    <col min="12804" max="12805" width="2.7109375" style="35" customWidth="1"/>
    <col min="12806" max="12806" width="4.140625" style="35" customWidth="1"/>
    <col min="12807" max="12807" width="2.7109375" style="35" customWidth="1"/>
    <col min="12808" max="12808" width="2.28515625" style="35" customWidth="1"/>
    <col min="12809" max="12809" width="63.28515625" style="35" customWidth="1"/>
    <col min="12810" max="12810" width="2.28515625" style="35" customWidth="1"/>
    <col min="12811" max="12811" width="32.42578125" style="35" customWidth="1"/>
    <col min="12812" max="12812" width="16.140625" style="35" customWidth="1"/>
    <col min="12813" max="12813" width="4.42578125" style="35" customWidth="1"/>
    <col min="12814" max="12814" width="4.85546875" style="35" customWidth="1"/>
    <col min="12815" max="12815" width="3.140625" style="35" customWidth="1"/>
    <col min="12816" max="13053" width="8.85546875" style="35"/>
    <col min="13054" max="13054" width="9.42578125" style="35" customWidth="1"/>
    <col min="13055" max="13055" width="10.28515625" style="35" customWidth="1"/>
    <col min="13056" max="13056" width="20.42578125" style="35" customWidth="1"/>
    <col min="13057" max="13057" width="18.140625" style="35" customWidth="1"/>
    <col min="13058" max="13058" width="28.7109375" style="35" customWidth="1"/>
    <col min="13059" max="13059" width="8" style="35" customWidth="1"/>
    <col min="13060" max="13061" width="2.7109375" style="35" customWidth="1"/>
    <col min="13062" max="13062" width="4.140625" style="35" customWidth="1"/>
    <col min="13063" max="13063" width="2.7109375" style="35" customWidth="1"/>
    <col min="13064" max="13064" width="2.28515625" style="35" customWidth="1"/>
    <col min="13065" max="13065" width="63.28515625" style="35" customWidth="1"/>
    <col min="13066" max="13066" width="2.28515625" style="35" customWidth="1"/>
    <col min="13067" max="13067" width="32.42578125" style="35" customWidth="1"/>
    <col min="13068" max="13068" width="16.140625" style="35" customWidth="1"/>
    <col min="13069" max="13069" width="4.42578125" style="35" customWidth="1"/>
    <col min="13070" max="13070" width="4.85546875" style="35" customWidth="1"/>
    <col min="13071" max="13071" width="3.140625" style="35" customWidth="1"/>
    <col min="13072" max="13309" width="8.85546875" style="35"/>
    <col min="13310" max="13310" width="9.42578125" style="35" customWidth="1"/>
    <col min="13311" max="13311" width="10.28515625" style="35" customWidth="1"/>
    <col min="13312" max="13312" width="20.42578125" style="35" customWidth="1"/>
    <col min="13313" max="13313" width="18.140625" style="35" customWidth="1"/>
    <col min="13314" max="13314" width="28.7109375" style="35" customWidth="1"/>
    <col min="13315" max="13315" width="8" style="35" customWidth="1"/>
    <col min="13316" max="13317" width="2.7109375" style="35" customWidth="1"/>
    <col min="13318" max="13318" width="4.140625" style="35" customWidth="1"/>
    <col min="13319" max="13319" width="2.7109375" style="35" customWidth="1"/>
    <col min="13320" max="13320" width="2.28515625" style="35" customWidth="1"/>
    <col min="13321" max="13321" width="63.28515625" style="35" customWidth="1"/>
    <col min="13322" max="13322" width="2.28515625" style="35" customWidth="1"/>
    <col min="13323" max="13323" width="32.42578125" style="35" customWidth="1"/>
    <col min="13324" max="13324" width="16.140625" style="35" customWidth="1"/>
    <col min="13325" max="13325" width="4.42578125" style="35" customWidth="1"/>
    <col min="13326" max="13326" width="4.85546875" style="35" customWidth="1"/>
    <col min="13327" max="13327" width="3.140625" style="35" customWidth="1"/>
    <col min="13328" max="13565" width="8.85546875" style="35"/>
    <col min="13566" max="13566" width="9.42578125" style="35" customWidth="1"/>
    <col min="13567" max="13567" width="10.28515625" style="35" customWidth="1"/>
    <col min="13568" max="13568" width="20.42578125" style="35" customWidth="1"/>
    <col min="13569" max="13569" width="18.140625" style="35" customWidth="1"/>
    <col min="13570" max="13570" width="28.7109375" style="35" customWidth="1"/>
    <col min="13571" max="13571" width="8" style="35" customWidth="1"/>
    <col min="13572" max="13573" width="2.7109375" style="35" customWidth="1"/>
    <col min="13574" max="13574" width="4.140625" style="35" customWidth="1"/>
    <col min="13575" max="13575" width="2.7109375" style="35" customWidth="1"/>
    <col min="13576" max="13576" width="2.28515625" style="35" customWidth="1"/>
    <col min="13577" max="13577" width="63.28515625" style="35" customWidth="1"/>
    <col min="13578" max="13578" width="2.28515625" style="35" customWidth="1"/>
    <col min="13579" max="13579" width="32.42578125" style="35" customWidth="1"/>
    <col min="13580" max="13580" width="16.140625" style="35" customWidth="1"/>
    <col min="13581" max="13581" width="4.42578125" style="35" customWidth="1"/>
    <col min="13582" max="13582" width="4.85546875" style="35" customWidth="1"/>
    <col min="13583" max="13583" width="3.140625" style="35" customWidth="1"/>
    <col min="13584" max="13821" width="8.85546875" style="35"/>
    <col min="13822" max="13822" width="9.42578125" style="35" customWidth="1"/>
    <col min="13823" max="13823" width="10.28515625" style="35" customWidth="1"/>
    <col min="13824" max="13824" width="20.42578125" style="35" customWidth="1"/>
    <col min="13825" max="13825" width="18.140625" style="35" customWidth="1"/>
    <col min="13826" max="13826" width="28.7109375" style="35" customWidth="1"/>
    <col min="13827" max="13827" width="8" style="35" customWidth="1"/>
    <col min="13828" max="13829" width="2.7109375" style="35" customWidth="1"/>
    <col min="13830" max="13830" width="4.140625" style="35" customWidth="1"/>
    <col min="13831" max="13831" width="2.7109375" style="35" customWidth="1"/>
    <col min="13832" max="13832" width="2.28515625" style="35" customWidth="1"/>
    <col min="13833" max="13833" width="63.28515625" style="35" customWidth="1"/>
    <col min="13834" max="13834" width="2.28515625" style="35" customWidth="1"/>
    <col min="13835" max="13835" width="32.42578125" style="35" customWidth="1"/>
    <col min="13836" max="13836" width="16.140625" style="35" customWidth="1"/>
    <col min="13837" max="13837" width="4.42578125" style="35" customWidth="1"/>
    <col min="13838" max="13838" width="4.85546875" style="35" customWidth="1"/>
    <col min="13839" max="13839" width="3.140625" style="35" customWidth="1"/>
    <col min="13840" max="14077" width="8.85546875" style="35"/>
    <col min="14078" max="14078" width="9.42578125" style="35" customWidth="1"/>
    <col min="14079" max="14079" width="10.28515625" style="35" customWidth="1"/>
    <col min="14080" max="14080" width="20.42578125" style="35" customWidth="1"/>
    <col min="14081" max="14081" width="18.140625" style="35" customWidth="1"/>
    <col min="14082" max="14082" width="28.7109375" style="35" customWidth="1"/>
    <col min="14083" max="14083" width="8" style="35" customWidth="1"/>
    <col min="14084" max="14085" width="2.7109375" style="35" customWidth="1"/>
    <col min="14086" max="14086" width="4.140625" style="35" customWidth="1"/>
    <col min="14087" max="14087" width="2.7109375" style="35" customWidth="1"/>
    <col min="14088" max="14088" width="2.28515625" style="35" customWidth="1"/>
    <col min="14089" max="14089" width="63.28515625" style="35" customWidth="1"/>
    <col min="14090" max="14090" width="2.28515625" style="35" customWidth="1"/>
    <col min="14091" max="14091" width="32.42578125" style="35" customWidth="1"/>
    <col min="14092" max="14092" width="16.140625" style="35" customWidth="1"/>
    <col min="14093" max="14093" width="4.42578125" style="35" customWidth="1"/>
    <col min="14094" max="14094" width="4.85546875" style="35" customWidth="1"/>
    <col min="14095" max="14095" width="3.140625" style="35" customWidth="1"/>
    <col min="14096" max="14333" width="8.85546875" style="35"/>
    <col min="14334" max="14334" width="9.42578125" style="35" customWidth="1"/>
    <col min="14335" max="14335" width="10.28515625" style="35" customWidth="1"/>
    <col min="14336" max="14336" width="20.42578125" style="35" customWidth="1"/>
    <col min="14337" max="14337" width="18.140625" style="35" customWidth="1"/>
    <col min="14338" max="14338" width="28.7109375" style="35" customWidth="1"/>
    <col min="14339" max="14339" width="8" style="35" customWidth="1"/>
    <col min="14340" max="14341" width="2.7109375" style="35" customWidth="1"/>
    <col min="14342" max="14342" width="4.140625" style="35" customWidth="1"/>
    <col min="14343" max="14343" width="2.7109375" style="35" customWidth="1"/>
    <col min="14344" max="14344" width="2.28515625" style="35" customWidth="1"/>
    <col min="14345" max="14345" width="63.28515625" style="35" customWidth="1"/>
    <col min="14346" max="14346" width="2.28515625" style="35" customWidth="1"/>
    <col min="14347" max="14347" width="32.42578125" style="35" customWidth="1"/>
    <col min="14348" max="14348" width="16.140625" style="35" customWidth="1"/>
    <col min="14349" max="14349" width="4.42578125" style="35" customWidth="1"/>
    <col min="14350" max="14350" width="4.85546875" style="35" customWidth="1"/>
    <col min="14351" max="14351" width="3.140625" style="35" customWidth="1"/>
    <col min="14352" max="14589" width="8.85546875" style="35"/>
    <col min="14590" max="14590" width="9.42578125" style="35" customWidth="1"/>
    <col min="14591" max="14591" width="10.28515625" style="35" customWidth="1"/>
    <col min="14592" max="14592" width="20.42578125" style="35" customWidth="1"/>
    <col min="14593" max="14593" width="18.140625" style="35" customWidth="1"/>
    <col min="14594" max="14594" width="28.7109375" style="35" customWidth="1"/>
    <col min="14595" max="14595" width="8" style="35" customWidth="1"/>
    <col min="14596" max="14597" width="2.7109375" style="35" customWidth="1"/>
    <col min="14598" max="14598" width="4.140625" style="35" customWidth="1"/>
    <col min="14599" max="14599" width="2.7109375" style="35" customWidth="1"/>
    <col min="14600" max="14600" width="2.28515625" style="35" customWidth="1"/>
    <col min="14601" max="14601" width="63.28515625" style="35" customWidth="1"/>
    <col min="14602" max="14602" width="2.28515625" style="35" customWidth="1"/>
    <col min="14603" max="14603" width="32.42578125" style="35" customWidth="1"/>
    <col min="14604" max="14604" width="16.140625" style="35" customWidth="1"/>
    <col min="14605" max="14605" width="4.42578125" style="35" customWidth="1"/>
    <col min="14606" max="14606" width="4.85546875" style="35" customWidth="1"/>
    <col min="14607" max="14607" width="3.140625" style="35" customWidth="1"/>
    <col min="14608" max="14845" width="8.85546875" style="35"/>
    <col min="14846" max="14846" width="9.42578125" style="35" customWidth="1"/>
    <col min="14847" max="14847" width="10.28515625" style="35" customWidth="1"/>
    <col min="14848" max="14848" width="20.42578125" style="35" customWidth="1"/>
    <col min="14849" max="14849" width="18.140625" style="35" customWidth="1"/>
    <col min="14850" max="14850" width="28.7109375" style="35" customWidth="1"/>
    <col min="14851" max="14851" width="8" style="35" customWidth="1"/>
    <col min="14852" max="14853" width="2.7109375" style="35" customWidth="1"/>
    <col min="14854" max="14854" width="4.140625" style="35" customWidth="1"/>
    <col min="14855" max="14855" width="2.7109375" style="35" customWidth="1"/>
    <col min="14856" max="14856" width="2.28515625" style="35" customWidth="1"/>
    <col min="14857" max="14857" width="63.28515625" style="35" customWidth="1"/>
    <col min="14858" max="14858" width="2.28515625" style="35" customWidth="1"/>
    <col min="14859" max="14859" width="32.42578125" style="35" customWidth="1"/>
    <col min="14860" max="14860" width="16.140625" style="35" customWidth="1"/>
    <col min="14861" max="14861" width="4.42578125" style="35" customWidth="1"/>
    <col min="14862" max="14862" width="4.85546875" style="35" customWidth="1"/>
    <col min="14863" max="14863" width="3.140625" style="35" customWidth="1"/>
    <col min="14864" max="15101" width="8.85546875" style="35"/>
    <col min="15102" max="15102" width="9.42578125" style="35" customWidth="1"/>
    <col min="15103" max="15103" width="10.28515625" style="35" customWidth="1"/>
    <col min="15104" max="15104" width="20.42578125" style="35" customWidth="1"/>
    <col min="15105" max="15105" width="18.140625" style="35" customWidth="1"/>
    <col min="15106" max="15106" width="28.7109375" style="35" customWidth="1"/>
    <col min="15107" max="15107" width="8" style="35" customWidth="1"/>
    <col min="15108" max="15109" width="2.7109375" style="35" customWidth="1"/>
    <col min="15110" max="15110" width="4.140625" style="35" customWidth="1"/>
    <col min="15111" max="15111" width="2.7109375" style="35" customWidth="1"/>
    <col min="15112" max="15112" width="2.28515625" style="35" customWidth="1"/>
    <col min="15113" max="15113" width="63.28515625" style="35" customWidth="1"/>
    <col min="15114" max="15114" width="2.28515625" style="35" customWidth="1"/>
    <col min="15115" max="15115" width="32.42578125" style="35" customWidth="1"/>
    <col min="15116" max="15116" width="16.140625" style="35" customWidth="1"/>
    <col min="15117" max="15117" width="4.42578125" style="35" customWidth="1"/>
    <col min="15118" max="15118" width="4.85546875" style="35" customWidth="1"/>
    <col min="15119" max="15119" width="3.140625" style="35" customWidth="1"/>
    <col min="15120" max="15357" width="8.85546875" style="35"/>
    <col min="15358" max="15358" width="9.42578125" style="35" customWidth="1"/>
    <col min="15359" max="15359" width="10.28515625" style="35" customWidth="1"/>
    <col min="15360" max="15360" width="20.42578125" style="35" customWidth="1"/>
    <col min="15361" max="15361" width="18.140625" style="35" customWidth="1"/>
    <col min="15362" max="15362" width="28.7109375" style="35" customWidth="1"/>
    <col min="15363" max="15363" width="8" style="35" customWidth="1"/>
    <col min="15364" max="15365" width="2.7109375" style="35" customWidth="1"/>
    <col min="15366" max="15366" width="4.140625" style="35" customWidth="1"/>
    <col min="15367" max="15367" width="2.7109375" style="35" customWidth="1"/>
    <col min="15368" max="15368" width="2.28515625" style="35" customWidth="1"/>
    <col min="15369" max="15369" width="63.28515625" style="35" customWidth="1"/>
    <col min="15370" max="15370" width="2.28515625" style="35" customWidth="1"/>
    <col min="15371" max="15371" width="32.42578125" style="35" customWidth="1"/>
    <col min="15372" max="15372" width="16.140625" style="35" customWidth="1"/>
    <col min="15373" max="15373" width="4.42578125" style="35" customWidth="1"/>
    <col min="15374" max="15374" width="4.85546875" style="35" customWidth="1"/>
    <col min="15375" max="15375" width="3.140625" style="35" customWidth="1"/>
    <col min="15376" max="15613" width="8.85546875" style="35"/>
    <col min="15614" max="15614" width="9.42578125" style="35" customWidth="1"/>
    <col min="15615" max="15615" width="10.28515625" style="35" customWidth="1"/>
    <col min="15616" max="15616" width="20.42578125" style="35" customWidth="1"/>
    <col min="15617" max="15617" width="18.140625" style="35" customWidth="1"/>
    <col min="15618" max="15618" width="28.7109375" style="35" customWidth="1"/>
    <col min="15619" max="15619" width="8" style="35" customWidth="1"/>
    <col min="15620" max="15621" width="2.7109375" style="35" customWidth="1"/>
    <col min="15622" max="15622" width="4.140625" style="35" customWidth="1"/>
    <col min="15623" max="15623" width="2.7109375" style="35" customWidth="1"/>
    <col min="15624" max="15624" width="2.28515625" style="35" customWidth="1"/>
    <col min="15625" max="15625" width="63.28515625" style="35" customWidth="1"/>
    <col min="15626" max="15626" width="2.28515625" style="35" customWidth="1"/>
    <col min="15627" max="15627" width="32.42578125" style="35" customWidth="1"/>
    <col min="15628" max="15628" width="16.140625" style="35" customWidth="1"/>
    <col min="15629" max="15629" width="4.42578125" style="35" customWidth="1"/>
    <col min="15630" max="15630" width="4.85546875" style="35" customWidth="1"/>
    <col min="15631" max="15631" width="3.140625" style="35" customWidth="1"/>
    <col min="15632" max="15869" width="8.85546875" style="35"/>
    <col min="15870" max="15870" width="9.42578125" style="35" customWidth="1"/>
    <col min="15871" max="15871" width="10.28515625" style="35" customWidth="1"/>
    <col min="15872" max="15872" width="20.42578125" style="35" customWidth="1"/>
    <col min="15873" max="15873" width="18.140625" style="35" customWidth="1"/>
    <col min="15874" max="15874" width="28.7109375" style="35" customWidth="1"/>
    <col min="15875" max="15875" width="8" style="35" customWidth="1"/>
    <col min="15876" max="15877" width="2.7109375" style="35" customWidth="1"/>
    <col min="15878" max="15878" width="4.140625" style="35" customWidth="1"/>
    <col min="15879" max="15879" width="2.7109375" style="35" customWidth="1"/>
    <col min="15880" max="15880" width="2.28515625" style="35" customWidth="1"/>
    <col min="15881" max="15881" width="63.28515625" style="35" customWidth="1"/>
    <col min="15882" max="15882" width="2.28515625" style="35" customWidth="1"/>
    <col min="15883" max="15883" width="32.42578125" style="35" customWidth="1"/>
    <col min="15884" max="15884" width="16.140625" style="35" customWidth="1"/>
    <col min="15885" max="15885" width="4.42578125" style="35" customWidth="1"/>
    <col min="15886" max="15886" width="4.85546875" style="35" customWidth="1"/>
    <col min="15887" max="15887" width="3.140625" style="35" customWidth="1"/>
    <col min="15888" max="16125" width="8.85546875" style="35"/>
    <col min="16126" max="16126" width="9.42578125" style="35" customWidth="1"/>
    <col min="16127" max="16127" width="10.28515625" style="35" customWidth="1"/>
    <col min="16128" max="16128" width="20.42578125" style="35" customWidth="1"/>
    <col min="16129" max="16129" width="18.140625" style="35" customWidth="1"/>
    <col min="16130" max="16130" width="28.7109375" style="35" customWidth="1"/>
    <col min="16131" max="16131" width="8" style="35" customWidth="1"/>
    <col min="16132" max="16133" width="2.7109375" style="35" customWidth="1"/>
    <col min="16134" max="16134" width="4.140625" style="35" customWidth="1"/>
    <col min="16135" max="16135" width="2.7109375" style="35" customWidth="1"/>
    <col min="16136" max="16136" width="2.28515625" style="35" customWidth="1"/>
    <col min="16137" max="16137" width="63.28515625" style="35" customWidth="1"/>
    <col min="16138" max="16138" width="2.28515625" style="35" customWidth="1"/>
    <col min="16139" max="16139" width="32.42578125" style="35" customWidth="1"/>
    <col min="16140" max="16140" width="16.140625" style="35" customWidth="1"/>
    <col min="16141" max="16141" width="4.42578125" style="35" customWidth="1"/>
    <col min="16142" max="16142" width="4.85546875" style="35" customWidth="1"/>
    <col min="16143" max="16143" width="3.140625" style="35" customWidth="1"/>
    <col min="16144" max="16384" width="8.85546875" style="35"/>
  </cols>
  <sheetData>
    <row r="1" spans="1:19" s="159" customFormat="1" ht="33.75">
      <c r="A1" s="159" t="s">
        <v>549</v>
      </c>
      <c r="G1" s="160"/>
      <c r="H1" s="160"/>
      <c r="I1" s="160"/>
      <c r="J1" s="160"/>
      <c r="O1" s="161"/>
      <c r="P1" s="162"/>
    </row>
    <row r="2" spans="1:19">
      <c r="A2" s="76" t="s">
        <v>291</v>
      </c>
      <c r="B2" s="76" t="s">
        <v>292</v>
      </c>
      <c r="C2" s="76" t="s">
        <v>0</v>
      </c>
      <c r="D2" s="76" t="s">
        <v>1</v>
      </c>
      <c r="E2" s="76" t="s">
        <v>2</v>
      </c>
      <c r="F2" s="76" t="s">
        <v>3</v>
      </c>
      <c r="G2" s="5" t="s">
        <v>4</v>
      </c>
      <c r="H2" s="5" t="s">
        <v>5</v>
      </c>
      <c r="I2" s="5" t="s">
        <v>550</v>
      </c>
      <c r="J2" s="5" t="s">
        <v>551</v>
      </c>
      <c r="K2" s="508" t="s">
        <v>7</v>
      </c>
      <c r="L2" s="508"/>
      <c r="M2" s="76" t="s">
        <v>8</v>
      </c>
      <c r="N2" s="76"/>
      <c r="O2" s="34" t="s">
        <v>9</v>
      </c>
      <c r="P2" s="35" t="s">
        <v>131</v>
      </c>
      <c r="Q2" s="35" t="s">
        <v>132</v>
      </c>
      <c r="R2" s="35" t="s">
        <v>552</v>
      </c>
      <c r="S2" s="35" t="s">
        <v>553</v>
      </c>
    </row>
    <row r="3" spans="1:19" s="166" customFormat="1">
      <c r="A3" s="163"/>
      <c r="B3" s="164"/>
      <c r="C3" s="164"/>
      <c r="D3" s="164"/>
      <c r="E3" s="164"/>
      <c r="F3" s="164"/>
      <c r="G3" s="165"/>
      <c r="H3" s="165"/>
      <c r="I3" s="165"/>
      <c r="J3" s="165"/>
      <c r="K3" s="165"/>
      <c r="M3" s="167"/>
      <c r="O3" s="168"/>
      <c r="P3" s="169"/>
    </row>
    <row r="4" spans="1:19" ht="22.5" customHeight="1">
      <c r="A4" s="170" t="s">
        <v>554</v>
      </c>
      <c r="B4" s="170"/>
      <c r="C4" s="35" t="s">
        <v>11</v>
      </c>
      <c r="D4" s="35" t="s">
        <v>137</v>
      </c>
      <c r="E4" s="171" t="s">
        <v>26</v>
      </c>
      <c r="F4" s="171" t="s">
        <v>54</v>
      </c>
      <c r="G4" s="35"/>
      <c r="H4" s="35"/>
      <c r="I4" s="35"/>
      <c r="J4" s="35"/>
      <c r="K4" s="511" t="s">
        <v>555</v>
      </c>
      <c r="L4" s="511"/>
      <c r="M4" s="511" t="s">
        <v>556</v>
      </c>
      <c r="N4" s="511"/>
      <c r="O4" s="172" t="str">
        <f>A11</f>
        <v>C1.02</v>
      </c>
      <c r="P4" s="173"/>
      <c r="Q4" s="35" t="s">
        <v>108</v>
      </c>
    </row>
    <row r="5" spans="1:19" s="49" customFormat="1" outlineLevel="1">
      <c r="A5" s="174"/>
      <c r="B5" s="174"/>
      <c r="C5" s="53" t="s">
        <v>24</v>
      </c>
      <c r="D5" s="53"/>
      <c r="E5" s="53" t="s">
        <v>58</v>
      </c>
      <c r="L5" s="49" t="s">
        <v>557</v>
      </c>
      <c r="N5" s="49" t="s">
        <v>558</v>
      </c>
      <c r="O5" s="62"/>
      <c r="P5" s="115"/>
    </row>
    <row r="6" spans="1:19" s="49" customFormat="1" outlineLevel="1">
      <c r="A6" s="174"/>
      <c r="B6" s="174"/>
      <c r="C6" s="53" t="s">
        <v>24</v>
      </c>
      <c r="D6" s="53"/>
      <c r="E6" s="53" t="s">
        <v>58</v>
      </c>
      <c r="L6" s="49" t="s">
        <v>559</v>
      </c>
      <c r="N6" s="49" t="s">
        <v>560</v>
      </c>
      <c r="O6" s="62"/>
      <c r="P6" s="115"/>
    </row>
    <row r="7" spans="1:19" s="49" customFormat="1" outlineLevel="1">
      <c r="A7" s="174"/>
      <c r="B7" s="174"/>
      <c r="C7" s="53" t="s">
        <v>24</v>
      </c>
      <c r="D7" s="53"/>
      <c r="E7" s="53" t="s">
        <v>58</v>
      </c>
      <c r="L7" s="49" t="s">
        <v>561</v>
      </c>
      <c r="N7" s="49" t="s">
        <v>562</v>
      </c>
      <c r="O7" s="62"/>
      <c r="P7" s="115"/>
    </row>
    <row r="8" spans="1:19" s="49" customFormat="1" outlineLevel="1">
      <c r="A8" s="174"/>
      <c r="B8" s="174"/>
      <c r="C8" s="53" t="s">
        <v>24</v>
      </c>
      <c r="D8" s="53"/>
      <c r="E8" s="53" t="s">
        <v>58</v>
      </c>
      <c r="L8" s="49" t="s">
        <v>563</v>
      </c>
      <c r="N8" s="49" t="s">
        <v>564</v>
      </c>
      <c r="O8" s="62"/>
      <c r="P8" s="115"/>
    </row>
    <row r="9" spans="1:19" s="49" customFormat="1" outlineLevel="1">
      <c r="A9" s="174"/>
      <c r="B9" s="174"/>
      <c r="C9" s="53" t="s">
        <v>24</v>
      </c>
      <c r="D9" s="53"/>
      <c r="E9" s="53" t="s">
        <v>58</v>
      </c>
      <c r="L9" s="49" t="s">
        <v>565</v>
      </c>
      <c r="N9" s="49" t="s">
        <v>566</v>
      </c>
      <c r="O9" s="62"/>
      <c r="P9" s="115"/>
    </row>
    <row r="10" spans="1:19" s="49" customFormat="1" outlineLevel="1">
      <c r="A10" s="174"/>
      <c r="B10" s="174"/>
      <c r="C10" s="53" t="s">
        <v>24</v>
      </c>
      <c r="D10" s="53"/>
      <c r="E10" s="53" t="s">
        <v>58</v>
      </c>
      <c r="L10" s="49" t="s">
        <v>484</v>
      </c>
      <c r="N10" s="49" t="s">
        <v>485</v>
      </c>
      <c r="O10" s="62"/>
      <c r="P10" s="115"/>
    </row>
    <row r="11" spans="1:19">
      <c r="A11" s="170" t="s">
        <v>567</v>
      </c>
      <c r="B11" s="170"/>
      <c r="C11" s="35" t="s">
        <v>11</v>
      </c>
      <c r="D11" s="35" t="s">
        <v>137</v>
      </c>
      <c r="E11" s="171" t="s">
        <v>26</v>
      </c>
      <c r="F11" s="171" t="s">
        <v>54</v>
      </c>
      <c r="G11" s="35"/>
      <c r="H11" s="35"/>
      <c r="I11" s="35"/>
      <c r="J11" s="35"/>
      <c r="K11" s="511" t="s">
        <v>568</v>
      </c>
      <c r="L11" s="511"/>
      <c r="M11" s="511" t="s">
        <v>569</v>
      </c>
      <c r="N11" s="511"/>
      <c r="O11" s="172" t="str">
        <f>A18</f>
        <v>C3.01</v>
      </c>
      <c r="P11" s="173"/>
      <c r="Q11" s="35" t="s">
        <v>108</v>
      </c>
    </row>
    <row r="12" spans="1:19" s="49" customFormat="1" outlineLevel="1">
      <c r="A12" s="174"/>
      <c r="B12" s="174"/>
      <c r="C12" s="53" t="s">
        <v>24</v>
      </c>
      <c r="D12" s="53"/>
      <c r="E12" s="53" t="s">
        <v>58</v>
      </c>
      <c r="L12" s="49" t="s">
        <v>557</v>
      </c>
      <c r="N12" s="49" t="s">
        <v>558</v>
      </c>
      <c r="O12" s="62"/>
      <c r="P12" s="115"/>
    </row>
    <row r="13" spans="1:19" s="49" customFormat="1" outlineLevel="1">
      <c r="A13" s="174"/>
      <c r="B13" s="174"/>
      <c r="C13" s="53" t="s">
        <v>24</v>
      </c>
      <c r="D13" s="53"/>
      <c r="E13" s="53" t="s">
        <v>58</v>
      </c>
      <c r="L13" s="49" t="s">
        <v>559</v>
      </c>
      <c r="N13" s="49" t="s">
        <v>570</v>
      </c>
      <c r="O13" s="62"/>
      <c r="P13" s="115"/>
    </row>
    <row r="14" spans="1:19" s="49" customFormat="1" outlineLevel="1">
      <c r="A14" s="174"/>
      <c r="B14" s="174"/>
      <c r="C14" s="53" t="s">
        <v>24</v>
      </c>
      <c r="D14" s="53"/>
      <c r="E14" s="53" t="s">
        <v>58</v>
      </c>
      <c r="L14" s="49" t="s">
        <v>561</v>
      </c>
      <c r="N14" s="49" t="s">
        <v>562</v>
      </c>
      <c r="O14" s="62"/>
      <c r="P14" s="115"/>
    </row>
    <row r="15" spans="1:19" s="49" customFormat="1" outlineLevel="1">
      <c r="A15" s="174"/>
      <c r="B15" s="174"/>
      <c r="C15" s="53" t="s">
        <v>24</v>
      </c>
      <c r="D15" s="53"/>
      <c r="E15" s="53" t="s">
        <v>58</v>
      </c>
      <c r="L15" s="49" t="s">
        <v>563</v>
      </c>
      <c r="N15" s="49" t="s">
        <v>564</v>
      </c>
      <c r="O15" s="62"/>
      <c r="P15" s="115"/>
    </row>
    <row r="16" spans="1:19" s="49" customFormat="1" outlineLevel="1">
      <c r="A16" s="174"/>
      <c r="B16" s="174"/>
      <c r="C16" s="53" t="s">
        <v>24</v>
      </c>
      <c r="D16" s="53"/>
      <c r="E16" s="53" t="s">
        <v>58</v>
      </c>
      <c r="L16" s="49" t="s">
        <v>565</v>
      </c>
      <c r="N16" s="49" t="s">
        <v>566</v>
      </c>
      <c r="O16" s="62"/>
      <c r="P16" s="115"/>
    </row>
    <row r="17" spans="1:18">
      <c r="A17" s="175" t="s">
        <v>571</v>
      </c>
      <c r="B17" s="176"/>
      <c r="C17" s="176"/>
      <c r="D17" s="176"/>
      <c r="E17" s="176"/>
      <c r="F17" s="176"/>
      <c r="G17" s="53"/>
      <c r="H17" s="53"/>
      <c r="I17" s="53"/>
      <c r="J17" s="53"/>
      <c r="K17" s="53"/>
      <c r="N17" s="49" t="s">
        <v>485</v>
      </c>
      <c r="O17" s="177"/>
      <c r="P17" s="115"/>
    </row>
    <row r="18" spans="1:18">
      <c r="A18" s="170" t="s">
        <v>572</v>
      </c>
      <c r="B18" s="171"/>
      <c r="C18" s="171" t="s">
        <v>11</v>
      </c>
      <c r="D18" s="171" t="s">
        <v>137</v>
      </c>
      <c r="E18" s="171" t="s">
        <v>104</v>
      </c>
      <c r="F18" s="171" t="s">
        <v>16</v>
      </c>
      <c r="G18" s="76">
        <v>1</v>
      </c>
      <c r="H18" s="76"/>
      <c r="I18" s="76"/>
      <c r="J18" s="76"/>
      <c r="K18" s="171" t="s">
        <v>573</v>
      </c>
      <c r="M18" s="35" t="s">
        <v>574</v>
      </c>
      <c r="N18" s="171"/>
      <c r="O18" s="34" t="str">
        <f>A19</f>
        <v>C3.03</v>
      </c>
      <c r="P18" s="173"/>
      <c r="Q18" s="35" t="s">
        <v>108</v>
      </c>
      <c r="R18" s="35" t="s">
        <v>575</v>
      </c>
    </row>
    <row r="19" spans="1:18" ht="35.25" customHeight="1">
      <c r="A19" s="173" t="s">
        <v>576</v>
      </c>
      <c r="B19" s="171"/>
      <c r="C19" s="171" t="s">
        <v>11</v>
      </c>
      <c r="D19" s="171" t="s">
        <v>53</v>
      </c>
      <c r="E19" s="171" t="s">
        <v>26</v>
      </c>
      <c r="F19" s="76" t="s">
        <v>54</v>
      </c>
      <c r="G19" s="76"/>
      <c r="H19" s="171"/>
      <c r="I19" s="171"/>
      <c r="J19" s="171"/>
      <c r="K19" s="511" t="s">
        <v>577</v>
      </c>
      <c r="L19" s="511"/>
      <c r="M19" s="511" t="s">
        <v>578</v>
      </c>
      <c r="N19" s="511"/>
      <c r="O19" s="178"/>
      <c r="P19" s="173"/>
      <c r="Q19" s="35" t="s">
        <v>108</v>
      </c>
    </row>
    <row r="20" spans="1:18" outlineLevel="1">
      <c r="A20" s="173"/>
      <c r="B20" s="171"/>
      <c r="C20" s="171"/>
      <c r="D20" s="171"/>
      <c r="E20" s="171"/>
      <c r="F20" s="27">
        <v>2</v>
      </c>
      <c r="K20" s="27"/>
      <c r="L20" s="53" t="s">
        <v>157</v>
      </c>
      <c r="N20" s="53" t="s">
        <v>158</v>
      </c>
      <c r="O20" s="109" t="s">
        <v>139</v>
      </c>
      <c r="P20" s="173"/>
    </row>
    <row r="21" spans="1:18" outlineLevel="1">
      <c r="A21" s="173"/>
      <c r="B21" s="171"/>
      <c r="C21" s="171"/>
      <c r="D21" s="171"/>
      <c r="E21" s="171"/>
      <c r="F21" s="27">
        <v>4</v>
      </c>
      <c r="K21" s="27"/>
      <c r="L21" s="179" t="s">
        <v>176</v>
      </c>
      <c r="M21" s="179"/>
      <c r="N21" s="179" t="s">
        <v>177</v>
      </c>
      <c r="O21" s="109" t="s">
        <v>139</v>
      </c>
      <c r="P21" s="173"/>
    </row>
    <row r="22" spans="1:18" outlineLevel="1">
      <c r="A22" s="173"/>
      <c r="B22" s="171"/>
      <c r="C22" s="171"/>
      <c r="D22" s="171"/>
      <c r="E22" s="171"/>
      <c r="F22" s="27">
        <v>5</v>
      </c>
      <c r="K22" s="27"/>
      <c r="L22" s="179" t="s">
        <v>174</v>
      </c>
      <c r="M22" s="179"/>
      <c r="N22" s="179" t="s">
        <v>175</v>
      </c>
      <c r="O22" s="109" t="s">
        <v>139</v>
      </c>
      <c r="P22" s="173"/>
    </row>
    <row r="23" spans="1:18" outlineLevel="1">
      <c r="A23" s="173"/>
      <c r="B23" s="171"/>
      <c r="C23" s="171"/>
      <c r="D23" s="171"/>
      <c r="E23" s="171"/>
      <c r="F23" s="27">
        <v>11</v>
      </c>
      <c r="K23" s="27"/>
      <c r="L23" s="179" t="s">
        <v>192</v>
      </c>
      <c r="M23" s="179"/>
      <c r="N23" s="179" t="s">
        <v>193</v>
      </c>
      <c r="O23" s="109" t="s">
        <v>139</v>
      </c>
      <c r="P23" s="173"/>
    </row>
    <row r="24" spans="1:18" outlineLevel="1">
      <c r="A24" s="173"/>
      <c r="B24" s="171"/>
      <c r="C24" s="171"/>
      <c r="D24" s="171"/>
      <c r="E24" s="171"/>
      <c r="F24" s="27">
        <v>12</v>
      </c>
      <c r="K24" s="27"/>
      <c r="L24" s="53" t="s">
        <v>187</v>
      </c>
      <c r="N24" s="53" t="s">
        <v>190</v>
      </c>
      <c r="O24" s="109" t="s">
        <v>139</v>
      </c>
      <c r="P24" s="173"/>
    </row>
    <row r="25" spans="1:18" outlineLevel="1">
      <c r="A25" s="173"/>
      <c r="B25" s="171"/>
      <c r="C25" s="171"/>
      <c r="D25" s="171"/>
      <c r="E25" s="171"/>
      <c r="F25" s="27">
        <v>13</v>
      </c>
      <c r="K25" s="27"/>
      <c r="L25" s="53" t="s">
        <v>191</v>
      </c>
      <c r="N25" s="53" t="s">
        <v>96</v>
      </c>
      <c r="O25" s="109" t="s">
        <v>139</v>
      </c>
      <c r="P25" s="173"/>
    </row>
    <row r="26" spans="1:18" outlineLevel="1">
      <c r="A26" s="173"/>
      <c r="B26" s="171"/>
      <c r="C26" s="171"/>
      <c r="D26" s="171"/>
      <c r="E26" s="171"/>
      <c r="F26" s="27">
        <v>14</v>
      </c>
      <c r="K26" s="27"/>
      <c r="L26" s="53" t="s">
        <v>152</v>
      </c>
      <c r="N26" s="53" t="s">
        <v>85</v>
      </c>
      <c r="O26" s="109" t="s">
        <v>139</v>
      </c>
      <c r="P26" s="173"/>
    </row>
    <row r="27" spans="1:18" outlineLevel="1">
      <c r="A27" s="173"/>
      <c r="B27" s="171"/>
      <c r="C27" s="171"/>
      <c r="D27" s="171"/>
      <c r="E27" s="171"/>
      <c r="F27" s="27">
        <v>16</v>
      </c>
      <c r="K27" s="27"/>
      <c r="L27" s="53" t="s">
        <v>153</v>
      </c>
      <c r="N27" s="53" t="s">
        <v>86</v>
      </c>
      <c r="O27" s="109" t="s">
        <v>139</v>
      </c>
      <c r="P27" s="173"/>
    </row>
    <row r="28" spans="1:18" outlineLevel="1">
      <c r="A28" s="173"/>
      <c r="B28" s="171"/>
      <c r="C28" s="171"/>
      <c r="D28" s="171"/>
      <c r="E28" s="171"/>
      <c r="F28" s="27">
        <v>21</v>
      </c>
      <c r="K28" s="27"/>
      <c r="L28" s="53" t="s">
        <v>171</v>
      </c>
      <c r="N28" s="53" t="s">
        <v>172</v>
      </c>
      <c r="O28" s="109" t="s">
        <v>139</v>
      </c>
      <c r="P28" s="173"/>
    </row>
    <row r="29" spans="1:18" outlineLevel="1">
      <c r="A29" s="173"/>
      <c r="B29" s="171"/>
      <c r="C29" s="171"/>
      <c r="D29" s="171"/>
      <c r="E29" s="171"/>
      <c r="F29" s="27">
        <v>31</v>
      </c>
      <c r="K29" s="27"/>
      <c r="L29" s="53" t="s">
        <v>195</v>
      </c>
      <c r="N29" s="53" t="s">
        <v>199</v>
      </c>
      <c r="O29" s="109" t="s">
        <v>139</v>
      </c>
      <c r="P29" s="173"/>
    </row>
    <row r="30" spans="1:18" outlineLevel="1">
      <c r="A30" s="173"/>
      <c r="B30" s="171"/>
      <c r="C30" s="171"/>
      <c r="D30" s="171"/>
      <c r="E30" s="171"/>
      <c r="F30" s="27">
        <v>32</v>
      </c>
      <c r="K30" s="27"/>
      <c r="L30" s="53" t="s">
        <v>196</v>
      </c>
      <c r="N30" s="53" t="s">
        <v>198</v>
      </c>
      <c r="O30" s="109" t="s">
        <v>139</v>
      </c>
      <c r="P30" s="173"/>
    </row>
    <row r="31" spans="1:18" outlineLevel="1">
      <c r="A31" s="173"/>
      <c r="B31" s="171"/>
      <c r="C31" s="171"/>
      <c r="D31" s="171"/>
      <c r="E31" s="171"/>
      <c r="F31" s="27">
        <v>33</v>
      </c>
      <c r="K31" s="27"/>
      <c r="L31" s="53" t="s">
        <v>197</v>
      </c>
      <c r="N31" s="53" t="s">
        <v>200</v>
      </c>
      <c r="O31" s="109" t="s">
        <v>139</v>
      </c>
      <c r="P31" s="173"/>
    </row>
    <row r="32" spans="1:18" outlineLevel="1">
      <c r="A32" s="173"/>
      <c r="B32" s="171"/>
      <c r="C32" s="171"/>
      <c r="D32" s="171"/>
      <c r="E32" s="171"/>
      <c r="F32" s="27">
        <v>34</v>
      </c>
      <c r="K32" s="27"/>
      <c r="L32" s="53" t="s">
        <v>150</v>
      </c>
      <c r="N32" s="53" t="s">
        <v>154</v>
      </c>
      <c r="O32" s="109" t="s">
        <v>139</v>
      </c>
      <c r="P32" s="173"/>
    </row>
    <row r="33" spans="1:19" outlineLevel="1">
      <c r="A33" s="173"/>
      <c r="B33" s="171"/>
      <c r="C33" s="171"/>
      <c r="D33" s="171"/>
      <c r="E33" s="171"/>
      <c r="F33" s="27">
        <v>41</v>
      </c>
      <c r="K33" s="27"/>
      <c r="L33" s="53" t="s">
        <v>186</v>
      </c>
      <c r="N33" s="53" t="s">
        <v>181</v>
      </c>
      <c r="O33" s="109" t="s">
        <v>139</v>
      </c>
      <c r="P33" s="173"/>
    </row>
    <row r="34" spans="1:19" outlineLevel="1">
      <c r="A34" s="173"/>
      <c r="B34" s="171"/>
      <c r="C34" s="171"/>
      <c r="D34" s="171"/>
      <c r="E34" s="171"/>
      <c r="F34" s="27">
        <v>42</v>
      </c>
      <c r="K34" s="27"/>
      <c r="L34" s="53" t="s">
        <v>188</v>
      </c>
      <c r="N34" s="53" t="s">
        <v>189</v>
      </c>
      <c r="O34" s="109" t="s">
        <v>139</v>
      </c>
      <c r="P34" s="173"/>
    </row>
    <row r="35" spans="1:19" outlineLevel="1">
      <c r="B35" s="93" t="s">
        <v>428</v>
      </c>
      <c r="C35" s="53" t="str">
        <f>VLOOKUP($B35,[2]Codes!$A$1:$K$65536,2,FALSE)</f>
        <v>Response</v>
      </c>
      <c r="D35" s="53"/>
      <c r="E35" s="93" t="s">
        <v>58</v>
      </c>
      <c r="F35" s="53">
        <v>997</v>
      </c>
      <c r="G35" s="53"/>
      <c r="H35" s="53"/>
      <c r="J35" s="53"/>
      <c r="K35" s="53"/>
      <c r="L35" s="53" t="s">
        <v>155</v>
      </c>
      <c r="N35" s="53" t="s">
        <v>156</v>
      </c>
      <c r="O35" s="109" t="str">
        <f>A36</f>
        <v>C3.03x</v>
      </c>
    </row>
    <row r="36" spans="1:19" s="49" customFormat="1">
      <c r="A36" s="174" t="s">
        <v>579</v>
      </c>
      <c r="B36" s="176"/>
      <c r="C36" s="176" t="s">
        <v>11</v>
      </c>
      <c r="D36" s="176" t="s">
        <v>53</v>
      </c>
      <c r="E36" s="176" t="s">
        <v>66</v>
      </c>
      <c r="F36" s="176" t="s">
        <v>21</v>
      </c>
      <c r="K36" s="53" t="s">
        <v>580</v>
      </c>
      <c r="M36" s="49" t="s">
        <v>581</v>
      </c>
      <c r="O36" s="109" t="s">
        <v>139</v>
      </c>
      <c r="P36" s="115"/>
    </row>
    <row r="37" spans="1:19">
      <c r="A37" s="35" t="s">
        <v>582</v>
      </c>
      <c r="G37" s="53"/>
      <c r="H37" s="53"/>
      <c r="I37" s="53"/>
      <c r="J37" s="53"/>
      <c r="L37" s="53"/>
      <c r="M37" s="53" t="s">
        <v>583</v>
      </c>
      <c r="N37" s="53"/>
      <c r="O37" s="109"/>
    </row>
    <row r="38" spans="1:19" ht="36.75" customHeight="1">
      <c r="A38" s="170" t="s">
        <v>584</v>
      </c>
      <c r="B38" s="171"/>
      <c r="C38" s="171" t="s">
        <v>11</v>
      </c>
      <c r="D38" s="171" t="s">
        <v>137</v>
      </c>
      <c r="E38" s="171" t="s">
        <v>26</v>
      </c>
      <c r="F38" s="171" t="s">
        <v>54</v>
      </c>
      <c r="G38" s="76"/>
      <c r="H38" s="76"/>
      <c r="I38" s="76"/>
      <c r="J38" s="76"/>
      <c r="K38" s="511" t="s">
        <v>585</v>
      </c>
      <c r="L38" s="511"/>
      <c r="M38" s="511" t="s">
        <v>586</v>
      </c>
      <c r="N38" s="511"/>
      <c r="O38" s="178"/>
      <c r="P38" s="173"/>
      <c r="R38" s="35" t="s">
        <v>587</v>
      </c>
      <c r="S38" s="35" t="s">
        <v>588</v>
      </c>
    </row>
    <row r="39" spans="1:19" outlineLevel="1">
      <c r="A39" s="93" t="s">
        <v>589</v>
      </c>
      <c r="B39" s="49" t="s">
        <v>590</v>
      </c>
      <c r="C39" s="53" t="s">
        <v>24</v>
      </c>
      <c r="D39" s="53"/>
      <c r="E39" s="53" t="s">
        <v>58</v>
      </c>
      <c r="F39" s="53">
        <f>VLOOKUP($B39,[2]Codes!$A$1:$K$65536,5,FALSE)</f>
        <v>1</v>
      </c>
      <c r="G39" s="53"/>
      <c r="H39" s="53"/>
      <c r="I39" s="35"/>
      <c r="K39" s="53"/>
      <c r="L39" s="53" t="s">
        <v>591</v>
      </c>
      <c r="M39" s="53"/>
      <c r="N39" s="53" t="s">
        <v>592</v>
      </c>
      <c r="O39" s="109" t="str">
        <f>A56</f>
        <v>C4.03</v>
      </c>
      <c r="P39" s="115"/>
    </row>
    <row r="40" spans="1:19" outlineLevel="1">
      <c r="A40" s="93" t="s">
        <v>593</v>
      </c>
      <c r="B40" s="49" t="s">
        <v>594</v>
      </c>
      <c r="C40" s="53" t="s">
        <v>24</v>
      </c>
      <c r="D40" s="53"/>
      <c r="E40" s="53" t="s">
        <v>58</v>
      </c>
      <c r="F40" s="53">
        <f>VLOOKUP($B40,[2]Codes!$A$1:$K$65536,5,FALSE)</f>
        <v>2</v>
      </c>
      <c r="G40" s="53"/>
      <c r="H40" s="53"/>
      <c r="I40" s="35"/>
      <c r="J40" s="53"/>
      <c r="K40" s="53"/>
      <c r="L40" s="53" t="s">
        <v>595</v>
      </c>
      <c r="M40" s="53"/>
      <c r="N40" s="53" t="s">
        <v>596</v>
      </c>
      <c r="O40" s="109" t="str">
        <f>A50</f>
        <v>C4.02</v>
      </c>
      <c r="P40" s="115"/>
    </row>
    <row r="41" spans="1:19" outlineLevel="1">
      <c r="A41" s="93" t="s">
        <v>597</v>
      </c>
      <c r="B41" s="49" t="s">
        <v>598</v>
      </c>
      <c r="C41" s="53" t="s">
        <v>24</v>
      </c>
      <c r="D41" s="53"/>
      <c r="E41" s="53" t="s">
        <v>58</v>
      </c>
      <c r="F41" s="53">
        <f>VLOOKUP($B41,[2]Codes!$A$1:$K$65536,5,FALSE)</f>
        <v>3</v>
      </c>
      <c r="G41" s="53"/>
      <c r="H41" s="53"/>
      <c r="I41" s="35"/>
      <c r="J41" s="53"/>
      <c r="K41" s="53"/>
      <c r="L41" s="53" t="s">
        <v>599</v>
      </c>
      <c r="M41" s="53"/>
      <c r="N41" s="53" t="s">
        <v>600</v>
      </c>
      <c r="O41" s="109" t="str">
        <f>A50</f>
        <v>C4.02</v>
      </c>
      <c r="P41" s="115"/>
    </row>
    <row r="42" spans="1:19" outlineLevel="1">
      <c r="A42" s="93" t="s">
        <v>601</v>
      </c>
      <c r="B42" s="49" t="s">
        <v>602</v>
      </c>
      <c r="C42" s="53" t="s">
        <v>24</v>
      </c>
      <c r="D42" s="53"/>
      <c r="E42" s="53" t="s">
        <v>58</v>
      </c>
      <c r="F42" s="53">
        <f>VLOOKUP($B42,[2]Codes!$A$1:$K$65536,5,FALSE)</f>
        <v>4</v>
      </c>
      <c r="G42" s="53"/>
      <c r="H42" s="53"/>
      <c r="I42" s="35"/>
      <c r="J42" s="53"/>
      <c r="K42" s="53"/>
      <c r="L42" s="53" t="s">
        <v>603</v>
      </c>
      <c r="M42" s="53"/>
      <c r="N42" s="53" t="s">
        <v>604</v>
      </c>
      <c r="O42" s="109" t="str">
        <f>A81</f>
        <v>C4.07</v>
      </c>
      <c r="P42" s="115"/>
    </row>
    <row r="43" spans="1:19" outlineLevel="1">
      <c r="A43" s="93" t="s">
        <v>605</v>
      </c>
      <c r="B43" s="49" t="s">
        <v>606</v>
      </c>
      <c r="C43" s="53" t="s">
        <v>24</v>
      </c>
      <c r="D43" s="53"/>
      <c r="E43" s="53" t="s">
        <v>58</v>
      </c>
      <c r="F43" s="53">
        <f>VLOOKUP($B43,[2]Codes!$A$1:$K$65536,5,FALSE)</f>
        <v>5</v>
      </c>
      <c r="G43" s="53"/>
      <c r="H43" s="53"/>
      <c r="I43" s="35"/>
      <c r="J43" s="53"/>
      <c r="K43" s="53"/>
      <c r="L43" s="53" t="s">
        <v>607</v>
      </c>
      <c r="M43" s="53"/>
      <c r="N43" s="53" t="s">
        <v>608</v>
      </c>
      <c r="O43" s="109" t="s">
        <v>139</v>
      </c>
      <c r="P43" s="115"/>
    </row>
    <row r="44" spans="1:19" outlineLevel="1">
      <c r="A44" s="93" t="s">
        <v>609</v>
      </c>
      <c r="B44" s="49" t="s">
        <v>610</v>
      </c>
      <c r="C44" s="53" t="s">
        <v>24</v>
      </c>
      <c r="D44" s="53"/>
      <c r="E44" s="53" t="s">
        <v>58</v>
      </c>
      <c r="F44" s="53">
        <f>VLOOKUP($B44,[2]Codes!$A$1:$K$65536,5,FALSE)</f>
        <v>6</v>
      </c>
      <c r="G44" s="53"/>
      <c r="H44" s="53"/>
      <c r="I44" s="35"/>
      <c r="J44" s="53"/>
      <c r="K44" s="53"/>
      <c r="L44" s="53" t="s">
        <v>611</v>
      </c>
      <c r="M44" s="53"/>
      <c r="N44" s="53" t="s">
        <v>612</v>
      </c>
      <c r="O44" s="109" t="s">
        <v>139</v>
      </c>
      <c r="P44" s="115"/>
    </row>
    <row r="45" spans="1:19" outlineLevel="1">
      <c r="A45" s="93" t="s">
        <v>613</v>
      </c>
      <c r="B45" s="49" t="s">
        <v>614</v>
      </c>
      <c r="C45" s="53" t="s">
        <v>24</v>
      </c>
      <c r="D45" s="53"/>
      <c r="E45" s="53" t="s">
        <v>58</v>
      </c>
      <c r="F45" s="53">
        <f>VLOOKUP($B45,[2]Codes!$A$1:$K$65536,5,FALSE)</f>
        <v>7</v>
      </c>
      <c r="G45" s="53"/>
      <c r="H45" s="53"/>
      <c r="I45" s="35"/>
      <c r="J45" s="53"/>
      <c r="K45" s="53"/>
      <c r="L45" s="53" t="s">
        <v>615</v>
      </c>
      <c r="M45" s="53"/>
      <c r="N45" s="53" t="s">
        <v>616</v>
      </c>
      <c r="O45" s="109" t="s">
        <v>139</v>
      </c>
      <c r="P45" s="115"/>
    </row>
    <row r="46" spans="1:19" outlineLevel="1">
      <c r="A46" s="93" t="s">
        <v>617</v>
      </c>
      <c r="B46" s="49" t="s">
        <v>618</v>
      </c>
      <c r="C46" s="53" t="s">
        <v>24</v>
      </c>
      <c r="D46" s="53"/>
      <c r="E46" s="53" t="s">
        <v>58</v>
      </c>
      <c r="F46" s="53">
        <f>VLOOKUP($B46,[2]Codes!$A$1:$K$65536,5,FALSE)</f>
        <v>8</v>
      </c>
      <c r="G46" s="53"/>
      <c r="H46" s="53"/>
      <c r="I46" s="35"/>
      <c r="J46" s="53"/>
      <c r="K46" s="53"/>
      <c r="L46" s="53" t="s">
        <v>619</v>
      </c>
      <c r="M46" s="53"/>
      <c r="N46" s="53" t="s">
        <v>620</v>
      </c>
      <c r="O46" s="109" t="s">
        <v>139</v>
      </c>
      <c r="P46" s="115"/>
    </row>
    <row r="47" spans="1:19" outlineLevel="1">
      <c r="A47" s="93" t="s">
        <v>621</v>
      </c>
      <c r="B47" s="49" t="s">
        <v>622</v>
      </c>
      <c r="C47" s="53" t="s">
        <v>24</v>
      </c>
      <c r="D47" s="53"/>
      <c r="E47" s="53" t="s">
        <v>58</v>
      </c>
      <c r="F47" s="53">
        <f>VLOOKUP($B47,[2]Codes!$A$1:$K$65536,5,FALSE)</f>
        <v>9</v>
      </c>
      <c r="G47" s="53"/>
      <c r="H47" s="53"/>
      <c r="I47" s="35"/>
      <c r="J47" s="53"/>
      <c r="K47" s="53"/>
      <c r="L47" s="53" t="s">
        <v>623</v>
      </c>
      <c r="M47" s="53"/>
      <c r="N47" s="53" t="s">
        <v>624</v>
      </c>
      <c r="O47" s="109" t="s">
        <v>139</v>
      </c>
      <c r="P47" s="115"/>
    </row>
    <row r="48" spans="1:19" outlineLevel="1">
      <c r="A48" s="93" t="s">
        <v>625</v>
      </c>
      <c r="B48" s="49" t="s">
        <v>428</v>
      </c>
      <c r="C48" s="53" t="s">
        <v>24</v>
      </c>
      <c r="D48" s="53"/>
      <c r="E48" s="53" t="s">
        <v>58</v>
      </c>
      <c r="F48" s="53">
        <v>997</v>
      </c>
      <c r="G48" s="53"/>
      <c r="H48" s="53"/>
      <c r="I48" s="35"/>
      <c r="J48" s="53"/>
      <c r="K48" s="53"/>
      <c r="L48" s="53" t="s">
        <v>155</v>
      </c>
      <c r="M48" s="53"/>
      <c r="N48" s="53" t="s">
        <v>156</v>
      </c>
      <c r="O48" s="109" t="str">
        <f>A49</f>
        <v>C4.01x</v>
      </c>
      <c r="P48" s="115"/>
    </row>
    <row r="49" spans="1:16">
      <c r="A49" s="170" t="s">
        <v>626</v>
      </c>
      <c r="B49" s="171"/>
      <c r="C49" s="171" t="s">
        <v>11</v>
      </c>
      <c r="D49" s="171" t="s">
        <v>20</v>
      </c>
      <c r="E49" s="171" t="s">
        <v>66</v>
      </c>
      <c r="F49" s="171" t="s">
        <v>21</v>
      </c>
      <c r="G49" s="35"/>
      <c r="H49" s="35"/>
      <c r="I49" s="35"/>
      <c r="J49" s="35"/>
      <c r="K49" s="76" t="s">
        <v>627</v>
      </c>
      <c r="M49" s="35" t="s">
        <v>628</v>
      </c>
      <c r="N49" s="35"/>
      <c r="O49" s="109" t="s">
        <v>139</v>
      </c>
      <c r="P49" s="173"/>
    </row>
    <row r="50" spans="1:16" ht="31.5" customHeight="1">
      <c r="A50" s="170" t="s">
        <v>629</v>
      </c>
      <c r="B50" s="171"/>
      <c r="C50" s="171" t="s">
        <v>11</v>
      </c>
      <c r="D50" s="171" t="s">
        <v>137</v>
      </c>
      <c r="E50" s="171" t="s">
        <v>26</v>
      </c>
      <c r="F50" s="171" t="s">
        <v>54</v>
      </c>
      <c r="G50" s="35"/>
      <c r="H50" s="35"/>
      <c r="I50" s="35"/>
      <c r="J50" s="35"/>
      <c r="K50" s="511" t="s">
        <v>630</v>
      </c>
      <c r="L50" s="511"/>
      <c r="M50" s="511" t="s">
        <v>631</v>
      </c>
      <c r="N50" s="511"/>
      <c r="O50" s="178"/>
      <c r="P50" s="173"/>
    </row>
    <row r="51" spans="1:16" outlineLevel="1">
      <c r="A51" s="174"/>
      <c r="B51" s="176"/>
      <c r="C51" s="176" t="s">
        <v>24</v>
      </c>
      <c r="D51" s="176"/>
      <c r="E51" s="176" t="s">
        <v>58</v>
      </c>
      <c r="F51" s="176"/>
      <c r="G51" s="49"/>
      <c r="H51" s="49"/>
      <c r="I51" s="49"/>
      <c r="J51" s="49"/>
      <c r="K51" s="53"/>
      <c r="L51" s="49" t="s">
        <v>632</v>
      </c>
      <c r="N51" s="49" t="s">
        <v>633</v>
      </c>
      <c r="O51" s="180" t="str">
        <f>A61</f>
        <v>C4.04</v>
      </c>
      <c r="P51" s="115"/>
    </row>
    <row r="52" spans="1:16" outlineLevel="1">
      <c r="A52" s="174"/>
      <c r="B52" s="176"/>
      <c r="C52" s="176" t="s">
        <v>24</v>
      </c>
      <c r="D52" s="176"/>
      <c r="E52" s="176" t="s">
        <v>58</v>
      </c>
      <c r="F52" s="176"/>
      <c r="G52" s="49"/>
      <c r="H52" s="49"/>
      <c r="I52" s="49"/>
      <c r="J52" s="49"/>
      <c r="K52" s="53"/>
      <c r="L52" s="49" t="s">
        <v>634</v>
      </c>
      <c r="N52" s="49" t="s">
        <v>635</v>
      </c>
      <c r="O52" s="180" t="str">
        <f>A61</f>
        <v>C4.04</v>
      </c>
      <c r="P52" s="115"/>
    </row>
    <row r="53" spans="1:16" outlineLevel="1">
      <c r="A53" s="174"/>
      <c r="B53" s="176"/>
      <c r="C53" s="176" t="s">
        <v>24</v>
      </c>
      <c r="D53" s="176"/>
      <c r="E53" s="176" t="s">
        <v>58</v>
      </c>
      <c r="F53" s="176"/>
      <c r="G53" s="49"/>
      <c r="H53" s="49"/>
      <c r="I53" s="49"/>
      <c r="J53" s="49"/>
      <c r="K53" s="53"/>
      <c r="L53" s="49" t="s">
        <v>636</v>
      </c>
      <c r="N53" s="49" t="s">
        <v>637</v>
      </c>
      <c r="O53" s="180" t="str">
        <f>A56</f>
        <v>C4.03</v>
      </c>
      <c r="P53" s="115"/>
    </row>
    <row r="54" spans="1:16" outlineLevel="1">
      <c r="A54" s="174"/>
      <c r="B54" s="176"/>
      <c r="C54" s="176" t="s">
        <v>24</v>
      </c>
      <c r="D54" s="176"/>
      <c r="E54" s="176" t="s">
        <v>58</v>
      </c>
      <c r="F54" s="176"/>
      <c r="G54" s="49"/>
      <c r="H54" s="49"/>
      <c r="I54" s="49"/>
      <c r="J54" s="49"/>
      <c r="K54" s="53"/>
      <c r="L54" s="53" t="s">
        <v>155</v>
      </c>
      <c r="M54" s="53"/>
      <c r="N54" s="53" t="s">
        <v>156</v>
      </c>
      <c r="O54" s="180" t="str">
        <f>A55</f>
        <v>C4.02x</v>
      </c>
      <c r="P54" s="115"/>
    </row>
    <row r="55" spans="1:16" outlineLevel="1">
      <c r="A55" s="170" t="s">
        <v>638</v>
      </c>
      <c r="B55" s="171"/>
      <c r="C55" s="171" t="s">
        <v>11</v>
      </c>
      <c r="D55" s="171" t="s">
        <v>20</v>
      </c>
      <c r="E55" s="171" t="s">
        <v>66</v>
      </c>
      <c r="F55" s="171" t="s">
        <v>21</v>
      </c>
      <c r="G55" s="35"/>
      <c r="H55" s="35"/>
      <c r="I55" s="35"/>
      <c r="J55" s="35"/>
      <c r="K55" s="76" t="s">
        <v>639</v>
      </c>
      <c r="M55" s="35" t="s">
        <v>640</v>
      </c>
      <c r="N55" s="35"/>
      <c r="O55" s="181" t="str">
        <f>A61</f>
        <v>C4.04</v>
      </c>
      <c r="P55" s="173"/>
    </row>
    <row r="56" spans="1:16" ht="33" customHeight="1">
      <c r="A56" s="170" t="s">
        <v>641</v>
      </c>
      <c r="B56" s="76"/>
      <c r="C56" s="171" t="s">
        <v>11</v>
      </c>
      <c r="D56" s="76" t="s">
        <v>137</v>
      </c>
      <c r="E56" s="76" t="s">
        <v>26</v>
      </c>
      <c r="F56" s="76" t="s">
        <v>54</v>
      </c>
      <c r="G56" s="35"/>
      <c r="H56" s="35"/>
      <c r="I56" s="35"/>
      <c r="J56" s="35"/>
      <c r="K56" s="511" t="s">
        <v>642</v>
      </c>
      <c r="L56" s="511"/>
      <c r="M56" s="511" t="s">
        <v>643</v>
      </c>
      <c r="N56" s="511"/>
      <c r="O56" s="182"/>
      <c r="P56" s="183"/>
    </row>
    <row r="57" spans="1:16" outlineLevel="1">
      <c r="A57" s="93"/>
      <c r="C57" s="49" t="s">
        <v>24</v>
      </c>
      <c r="D57" s="49" t="s">
        <v>644</v>
      </c>
      <c r="E57" s="49" t="s">
        <v>58</v>
      </c>
      <c r="F57" s="49">
        <v>1</v>
      </c>
      <c r="G57" s="49"/>
      <c r="H57" s="49"/>
      <c r="I57" s="49"/>
      <c r="J57" s="49"/>
      <c r="L57" s="53" t="s">
        <v>645</v>
      </c>
      <c r="N57" s="184" t="s">
        <v>646</v>
      </c>
      <c r="O57" s="109" t="str">
        <f>A61</f>
        <v>C4.04</v>
      </c>
      <c r="P57" s="183"/>
    </row>
    <row r="58" spans="1:16" outlineLevel="1">
      <c r="A58" s="93"/>
      <c r="C58" s="49" t="s">
        <v>24</v>
      </c>
      <c r="D58" s="49" t="s">
        <v>644</v>
      </c>
      <c r="E58" s="49" t="s">
        <v>58</v>
      </c>
      <c r="F58" s="49">
        <v>2</v>
      </c>
      <c r="G58" s="53"/>
      <c r="H58" s="53"/>
      <c r="I58" s="53"/>
      <c r="J58" s="53"/>
      <c r="L58" s="185" t="s">
        <v>647</v>
      </c>
      <c r="N58" s="184" t="s">
        <v>648</v>
      </c>
      <c r="O58" s="109" t="str">
        <f>A70</f>
        <v>C4.04x</v>
      </c>
      <c r="P58" s="183"/>
    </row>
    <row r="59" spans="1:16" outlineLevel="1">
      <c r="A59" s="93"/>
      <c r="C59" s="49" t="s">
        <v>24</v>
      </c>
      <c r="D59" s="49" t="s">
        <v>644</v>
      </c>
      <c r="E59" s="49" t="s">
        <v>58</v>
      </c>
      <c r="F59" s="49">
        <v>998</v>
      </c>
      <c r="G59" s="53"/>
      <c r="H59" s="53"/>
      <c r="I59" s="53"/>
      <c r="J59" s="53"/>
      <c r="L59" s="185" t="s">
        <v>484</v>
      </c>
      <c r="N59" s="184" t="s">
        <v>485</v>
      </c>
      <c r="O59" s="109" t="str">
        <f>A61</f>
        <v>C4.04</v>
      </c>
      <c r="P59" s="183"/>
    </row>
    <row r="60" spans="1:16" ht="34.5" customHeight="1">
      <c r="A60" s="170" t="s">
        <v>649</v>
      </c>
      <c r="B60" s="76"/>
      <c r="C60" s="171" t="s">
        <v>11</v>
      </c>
      <c r="D60" s="76" t="s">
        <v>137</v>
      </c>
      <c r="E60" s="76" t="s">
        <v>26</v>
      </c>
      <c r="F60" s="76" t="s">
        <v>16</v>
      </c>
      <c r="G60" s="35">
        <v>1</v>
      </c>
      <c r="H60" s="35">
        <v>24</v>
      </c>
      <c r="I60" s="35"/>
      <c r="J60" s="35"/>
      <c r="K60" s="511" t="s">
        <v>650</v>
      </c>
      <c r="L60" s="511"/>
      <c r="M60" s="511" t="s">
        <v>651</v>
      </c>
      <c r="N60" s="511"/>
      <c r="O60" s="182" t="str">
        <f>A61</f>
        <v>C4.04</v>
      </c>
      <c r="P60" s="173"/>
    </row>
    <row r="61" spans="1:16" ht="35.25" customHeight="1">
      <c r="A61" s="170" t="s">
        <v>652</v>
      </c>
      <c r="B61" s="76"/>
      <c r="C61" s="171" t="s">
        <v>11</v>
      </c>
      <c r="D61" s="76" t="s">
        <v>137</v>
      </c>
      <c r="E61" s="76" t="s">
        <v>121</v>
      </c>
      <c r="F61" s="76" t="s">
        <v>54</v>
      </c>
      <c r="G61" s="35"/>
      <c r="H61" s="35"/>
      <c r="I61" s="35"/>
      <c r="J61" s="35"/>
      <c r="K61" s="511" t="s">
        <v>653</v>
      </c>
      <c r="L61" s="511"/>
      <c r="M61" s="511" t="s">
        <v>654</v>
      </c>
      <c r="N61" s="511"/>
      <c r="O61" s="182"/>
      <c r="P61" s="173"/>
    </row>
    <row r="62" spans="1:16" outlineLevel="1">
      <c r="A62" s="170"/>
      <c r="B62" s="76"/>
      <c r="C62" s="176" t="s">
        <v>24</v>
      </c>
      <c r="D62" s="53"/>
      <c r="E62" s="53" t="s">
        <v>58</v>
      </c>
      <c r="F62" s="53">
        <v>1</v>
      </c>
      <c r="G62" s="35"/>
      <c r="H62" s="35"/>
      <c r="I62" s="35"/>
      <c r="J62" s="35"/>
      <c r="K62" s="100"/>
      <c r="L62" s="186" t="s">
        <v>655</v>
      </c>
      <c r="M62" s="100"/>
      <c r="N62" s="186" t="s">
        <v>656</v>
      </c>
      <c r="O62" s="182" t="str">
        <f>A71</f>
        <v>C4.05</v>
      </c>
      <c r="P62" s="173"/>
    </row>
    <row r="63" spans="1:16" outlineLevel="1">
      <c r="A63" s="170"/>
      <c r="B63" s="76"/>
      <c r="C63" s="176" t="s">
        <v>24</v>
      </c>
      <c r="D63" s="53"/>
      <c r="E63" s="53" t="s">
        <v>58</v>
      </c>
      <c r="F63" s="53">
        <v>2</v>
      </c>
      <c r="G63" s="35"/>
      <c r="H63" s="35"/>
      <c r="I63" s="35"/>
      <c r="J63" s="35"/>
      <c r="K63" s="100"/>
      <c r="L63" s="186" t="s">
        <v>657</v>
      </c>
      <c r="M63" s="100"/>
      <c r="N63" s="186" t="s">
        <v>658</v>
      </c>
      <c r="O63" s="182" t="str">
        <f>A71</f>
        <v>C4.05</v>
      </c>
      <c r="P63" s="173"/>
    </row>
    <row r="64" spans="1:16" outlineLevel="1">
      <c r="A64" s="170"/>
      <c r="B64" s="76"/>
      <c r="C64" s="176" t="s">
        <v>24</v>
      </c>
      <c r="D64" s="53"/>
      <c r="E64" s="53" t="s">
        <v>58</v>
      </c>
      <c r="F64" s="53">
        <v>3</v>
      </c>
      <c r="G64" s="35"/>
      <c r="H64" s="35"/>
      <c r="I64" s="35"/>
      <c r="J64" s="35"/>
      <c r="K64" s="100"/>
      <c r="L64" s="186" t="s">
        <v>659</v>
      </c>
      <c r="M64" s="100"/>
      <c r="N64" s="186" t="s">
        <v>660</v>
      </c>
      <c r="O64" s="182" t="str">
        <f>A71</f>
        <v>C4.05</v>
      </c>
      <c r="P64" s="173"/>
    </row>
    <row r="65" spans="1:18" outlineLevel="1">
      <c r="A65" s="174"/>
      <c r="B65" s="53"/>
      <c r="C65" s="176" t="s">
        <v>24</v>
      </c>
      <c r="D65" s="53"/>
      <c r="E65" s="53" t="s">
        <v>58</v>
      </c>
      <c r="F65" s="53">
        <v>4</v>
      </c>
      <c r="G65" s="49"/>
      <c r="H65" s="49"/>
      <c r="I65" s="49"/>
      <c r="J65" s="49"/>
      <c r="L65" s="186" t="s">
        <v>661</v>
      </c>
      <c r="N65" s="186" t="s">
        <v>662</v>
      </c>
      <c r="O65" s="187" t="str">
        <f>A71</f>
        <v>C4.05</v>
      </c>
      <c r="P65" s="35"/>
    </row>
    <row r="66" spans="1:18" outlineLevel="1">
      <c r="A66" s="174"/>
      <c r="B66" s="53"/>
      <c r="C66" s="176" t="s">
        <v>24</v>
      </c>
      <c r="D66" s="53"/>
      <c r="E66" s="53" t="s">
        <v>58</v>
      </c>
      <c r="F66" s="53">
        <v>5</v>
      </c>
      <c r="G66" s="49"/>
      <c r="H66" s="49"/>
      <c r="I66" s="49"/>
      <c r="J66" s="49"/>
      <c r="L66" s="186" t="s">
        <v>663</v>
      </c>
      <c r="N66" s="186" t="s">
        <v>664</v>
      </c>
      <c r="O66" s="187" t="str">
        <f>A71</f>
        <v>C4.05</v>
      </c>
      <c r="P66" s="35"/>
    </row>
    <row r="67" spans="1:18" outlineLevel="1">
      <c r="A67" s="174"/>
      <c r="B67" s="53"/>
      <c r="C67" s="176" t="s">
        <v>24</v>
      </c>
      <c r="D67" s="53"/>
      <c r="E67" s="53" t="s">
        <v>58</v>
      </c>
      <c r="F67" s="53">
        <v>6</v>
      </c>
      <c r="G67" s="49"/>
      <c r="H67" s="49"/>
      <c r="I67" s="49"/>
      <c r="J67" s="49"/>
      <c r="L67" s="186" t="s">
        <v>665</v>
      </c>
      <c r="N67" s="186" t="s">
        <v>665</v>
      </c>
      <c r="O67" s="187" t="str">
        <f>A71</f>
        <v>C4.05</v>
      </c>
      <c r="P67" s="186"/>
    </row>
    <row r="68" spans="1:18" outlineLevel="1">
      <c r="A68" s="174"/>
      <c r="B68" s="53"/>
      <c r="C68" s="176" t="s">
        <v>24</v>
      </c>
      <c r="D68" s="53"/>
      <c r="E68" s="53" t="s">
        <v>58</v>
      </c>
      <c r="F68" s="53">
        <v>7</v>
      </c>
      <c r="G68" s="49"/>
      <c r="H68" s="49"/>
      <c r="I68" s="49"/>
      <c r="J68" s="49"/>
      <c r="L68" s="186" t="s">
        <v>666</v>
      </c>
      <c r="N68" s="186" t="s">
        <v>666</v>
      </c>
      <c r="O68" s="187" t="str">
        <f>A71</f>
        <v>C4.05</v>
      </c>
      <c r="P68" s="35"/>
    </row>
    <row r="69" spans="1:18" outlineLevel="1">
      <c r="A69" s="93"/>
      <c r="B69" s="93"/>
      <c r="C69" s="176" t="s">
        <v>24</v>
      </c>
      <c r="E69" s="53" t="s">
        <v>58</v>
      </c>
      <c r="F69" s="49">
        <v>998</v>
      </c>
      <c r="G69" s="53"/>
      <c r="H69" s="53"/>
      <c r="I69" s="53"/>
      <c r="J69" s="53"/>
      <c r="K69" s="53"/>
      <c r="L69" s="53" t="s">
        <v>484</v>
      </c>
      <c r="N69" s="53" t="s">
        <v>485</v>
      </c>
      <c r="O69" s="109" t="str">
        <f>A71</f>
        <v>C4.05</v>
      </c>
      <c r="P69" s="35"/>
    </row>
    <row r="70" spans="1:18" ht="34.5" customHeight="1">
      <c r="A70" s="170" t="s">
        <v>667</v>
      </c>
      <c r="B70" s="76"/>
      <c r="C70" s="171" t="s">
        <v>11</v>
      </c>
      <c r="D70" s="76" t="s">
        <v>137</v>
      </c>
      <c r="E70" s="76" t="s">
        <v>26</v>
      </c>
      <c r="F70" s="76" t="s">
        <v>59</v>
      </c>
      <c r="G70" s="35">
        <v>1</v>
      </c>
      <c r="H70" s="35">
        <v>7</v>
      </c>
      <c r="I70" s="35"/>
      <c r="J70" s="35"/>
      <c r="K70" s="511" t="s">
        <v>668</v>
      </c>
      <c r="L70" s="511"/>
      <c r="M70" s="511" t="s">
        <v>669</v>
      </c>
      <c r="N70" s="511"/>
      <c r="O70" s="182" t="str">
        <f>A71</f>
        <v>C4.05</v>
      </c>
      <c r="P70" s="173"/>
    </row>
    <row r="71" spans="1:18" ht="35.25" customHeight="1">
      <c r="A71" s="170" t="s">
        <v>670</v>
      </c>
      <c r="B71" s="171"/>
      <c r="C71" s="171" t="s">
        <v>11</v>
      </c>
      <c r="D71" s="171" t="s">
        <v>137</v>
      </c>
      <c r="E71" s="171" t="s">
        <v>104</v>
      </c>
      <c r="F71" s="171" t="s">
        <v>498</v>
      </c>
      <c r="G71" s="76"/>
      <c r="H71" s="76"/>
      <c r="I71" s="76"/>
      <c r="J71" s="76"/>
      <c r="K71" s="511" t="s">
        <v>671</v>
      </c>
      <c r="L71" s="511"/>
      <c r="M71" s="511" t="s">
        <v>672</v>
      </c>
      <c r="N71" s="511"/>
      <c r="O71" s="181" t="str">
        <f>A74</f>
        <v>C4.06</v>
      </c>
      <c r="P71" s="35"/>
      <c r="R71" s="35" t="s">
        <v>673</v>
      </c>
    </row>
    <row r="72" spans="1:18" outlineLevel="1">
      <c r="A72" s="170"/>
      <c r="B72" s="171"/>
      <c r="C72" s="171" t="s">
        <v>24</v>
      </c>
      <c r="D72" s="171" t="s">
        <v>674</v>
      </c>
      <c r="F72" s="171"/>
      <c r="G72" s="76"/>
      <c r="H72" s="76"/>
      <c r="I72" s="76"/>
      <c r="J72" s="76"/>
      <c r="K72" s="100"/>
      <c r="L72" s="100"/>
      <c r="M72" s="100"/>
      <c r="N72" s="100"/>
      <c r="O72" s="181"/>
      <c r="P72" s="35"/>
    </row>
    <row r="73" spans="1:18" outlineLevel="1">
      <c r="A73" s="93"/>
      <c r="B73" s="93"/>
      <c r="C73" s="49" t="s">
        <v>24</v>
      </c>
      <c r="D73" s="49" t="s">
        <v>644</v>
      </c>
      <c r="E73" s="49" t="s">
        <v>58</v>
      </c>
      <c r="G73" s="53"/>
      <c r="H73" s="53"/>
      <c r="I73" s="53"/>
      <c r="J73" s="53"/>
      <c r="K73" s="53"/>
      <c r="L73" s="53" t="s">
        <v>484</v>
      </c>
      <c r="M73" s="53"/>
      <c r="N73" s="53" t="s">
        <v>485</v>
      </c>
      <c r="O73" s="109" t="e">
        <f>#REF!</f>
        <v>#REF!</v>
      </c>
      <c r="P73" s="35"/>
    </row>
    <row r="74" spans="1:18" ht="35.25" customHeight="1">
      <c r="A74" s="170" t="s">
        <v>675</v>
      </c>
      <c r="B74" s="171"/>
      <c r="C74" s="171" t="s">
        <v>11</v>
      </c>
      <c r="D74" s="171" t="s">
        <v>137</v>
      </c>
      <c r="E74" s="171" t="s">
        <v>104</v>
      </c>
      <c r="F74" s="171" t="s">
        <v>470</v>
      </c>
      <c r="G74" s="35"/>
      <c r="H74" s="35"/>
      <c r="I74" s="35"/>
      <c r="J74" s="35"/>
      <c r="K74" s="511" t="s">
        <v>676</v>
      </c>
      <c r="L74" s="511"/>
      <c r="M74" s="511" t="s">
        <v>677</v>
      </c>
      <c r="N74" s="511"/>
      <c r="O74" s="172"/>
      <c r="P74" s="173"/>
    </row>
    <row r="75" spans="1:18">
      <c r="A75" s="170"/>
      <c r="B75" s="171"/>
      <c r="C75" s="53" t="s">
        <v>24</v>
      </c>
      <c r="D75" s="176" t="s">
        <v>674</v>
      </c>
      <c r="E75" s="171"/>
      <c r="F75" s="171"/>
      <c r="G75" s="35"/>
      <c r="H75" s="35"/>
      <c r="I75" s="35"/>
      <c r="J75" s="35"/>
      <c r="K75" s="188"/>
      <c r="L75" s="188"/>
      <c r="M75" s="188"/>
      <c r="N75" s="188"/>
      <c r="O75" s="172"/>
      <c r="P75" s="173"/>
    </row>
    <row r="76" spans="1:18" outlineLevel="1">
      <c r="A76" s="93"/>
      <c r="B76" s="49" t="s">
        <v>678</v>
      </c>
      <c r="C76" s="53" t="s">
        <v>24</v>
      </c>
      <c r="D76" s="176" t="s">
        <v>644</v>
      </c>
      <c r="E76" s="53" t="s">
        <v>58</v>
      </c>
      <c r="F76" s="53">
        <f>VLOOKUP($B76,[2]Codes!$A$1:$K$65536,5,FALSE)</f>
        <v>1</v>
      </c>
      <c r="G76" s="53"/>
      <c r="H76" s="53"/>
      <c r="J76" s="53"/>
      <c r="K76" s="53"/>
      <c r="L76" s="53" t="s">
        <v>679</v>
      </c>
      <c r="N76" s="53" t="s">
        <v>680</v>
      </c>
      <c r="O76" s="109" t="s">
        <v>139</v>
      </c>
      <c r="P76" s="115"/>
    </row>
    <row r="77" spans="1:18" outlineLevel="1">
      <c r="A77" s="93"/>
      <c r="B77" s="49" t="s">
        <v>681</v>
      </c>
      <c r="C77" s="53" t="s">
        <v>24</v>
      </c>
      <c r="D77" s="176" t="s">
        <v>644</v>
      </c>
      <c r="E77" s="53" t="s">
        <v>58</v>
      </c>
      <c r="F77" s="53">
        <f>VLOOKUP($B77,[2]Codes!$A$1:$K$65536,5,FALSE)</f>
        <v>2</v>
      </c>
      <c r="G77" s="53"/>
      <c r="H77" s="53"/>
      <c r="I77" s="53"/>
      <c r="J77" s="53"/>
      <c r="K77" s="53"/>
      <c r="L77" s="53" t="s">
        <v>682</v>
      </c>
      <c r="N77" s="53" t="s">
        <v>683</v>
      </c>
      <c r="O77" s="109" t="str">
        <f>$O$76</f>
        <v>next section</v>
      </c>
      <c r="P77" s="115"/>
    </row>
    <row r="78" spans="1:18" outlineLevel="1">
      <c r="A78" s="93"/>
      <c r="B78" s="49" t="s">
        <v>684</v>
      </c>
      <c r="C78" s="189" t="s">
        <v>24</v>
      </c>
      <c r="D78" s="176" t="s">
        <v>644</v>
      </c>
      <c r="E78" s="53" t="s">
        <v>58</v>
      </c>
      <c r="F78" s="189">
        <f>VLOOKUP($B78,[2]Codes!$A$1:$K$65536,5,FALSE)</f>
        <v>3</v>
      </c>
      <c r="G78" s="53"/>
      <c r="H78" s="53"/>
      <c r="J78" s="53"/>
      <c r="K78" s="53"/>
      <c r="L78" s="53" t="s">
        <v>685</v>
      </c>
      <c r="N78" s="53" t="s">
        <v>686</v>
      </c>
      <c r="O78" s="109" t="str">
        <f>$O$76</f>
        <v>next section</v>
      </c>
      <c r="P78" s="115"/>
    </row>
    <row r="79" spans="1:18" outlineLevel="1">
      <c r="A79" s="93"/>
      <c r="B79" s="49" t="s">
        <v>687</v>
      </c>
      <c r="C79" s="189" t="s">
        <v>24</v>
      </c>
      <c r="D79" s="176" t="s">
        <v>644</v>
      </c>
      <c r="E79" s="53" t="s">
        <v>58</v>
      </c>
      <c r="F79" s="189">
        <f>VLOOKUP($B79,[2]Codes!$A$1:$K$65536,5,FALSE)</f>
        <v>4</v>
      </c>
      <c r="G79" s="53"/>
      <c r="H79" s="53"/>
      <c r="J79" s="53"/>
      <c r="K79" s="53"/>
      <c r="L79" s="53" t="s">
        <v>491</v>
      </c>
      <c r="N79" s="53" t="s">
        <v>492</v>
      </c>
      <c r="O79" s="109" t="str">
        <f>$O$76</f>
        <v>next section</v>
      </c>
      <c r="P79" s="115"/>
    </row>
    <row r="80" spans="1:18" outlineLevel="1">
      <c r="A80" s="93"/>
      <c r="B80" s="93"/>
      <c r="C80" s="49" t="s">
        <v>24</v>
      </c>
      <c r="D80" s="176" t="s">
        <v>644</v>
      </c>
      <c r="E80" s="49" t="s">
        <v>688</v>
      </c>
      <c r="F80" s="49">
        <v>998</v>
      </c>
      <c r="G80" s="53"/>
      <c r="H80" s="53"/>
      <c r="I80" s="53"/>
      <c r="J80" s="53"/>
      <c r="K80" s="53"/>
      <c r="L80" s="53" t="s">
        <v>484</v>
      </c>
      <c r="M80" s="53"/>
      <c r="N80" s="53" t="s">
        <v>485</v>
      </c>
      <c r="O80" s="109"/>
      <c r="P80" s="115"/>
    </row>
    <row r="81" spans="1:18" ht="36.75" customHeight="1">
      <c r="A81" s="170" t="s">
        <v>689</v>
      </c>
      <c r="B81" s="171"/>
      <c r="C81" s="171" t="s">
        <v>11</v>
      </c>
      <c r="D81" s="171" t="s">
        <v>137</v>
      </c>
      <c r="E81" s="171" t="s">
        <v>104</v>
      </c>
      <c r="F81" s="171" t="s">
        <v>498</v>
      </c>
      <c r="G81" s="76"/>
      <c r="H81" s="76"/>
      <c r="I81" s="76"/>
      <c r="J81" s="76"/>
      <c r="K81" s="512" t="s">
        <v>690</v>
      </c>
      <c r="L81" s="512"/>
      <c r="M81" s="512" t="s">
        <v>691</v>
      </c>
      <c r="N81" s="512"/>
      <c r="O81" s="181" t="str">
        <f>A84</f>
        <v>C4.08</v>
      </c>
      <c r="P81" s="173"/>
    </row>
    <row r="82" spans="1:18" outlineLevel="1">
      <c r="A82" s="93"/>
      <c r="B82" s="93"/>
      <c r="C82" s="49" t="s">
        <v>692</v>
      </c>
      <c r="E82" s="49" t="s">
        <v>693</v>
      </c>
      <c r="G82" s="404"/>
      <c r="H82" s="404"/>
      <c r="I82" s="404"/>
      <c r="J82" s="404"/>
      <c r="K82" s="404"/>
      <c r="L82" s="404" t="s">
        <v>484</v>
      </c>
      <c r="M82" s="404"/>
      <c r="N82" s="404" t="s">
        <v>485</v>
      </c>
      <c r="O82" s="109" t="s">
        <v>139</v>
      </c>
      <c r="P82" s="115"/>
      <c r="R82" s="404" t="s">
        <v>694</v>
      </c>
    </row>
    <row r="83" spans="1:18" outlineLevel="1">
      <c r="A83" s="93"/>
      <c r="B83" s="93"/>
      <c r="G83" s="404"/>
      <c r="H83" s="404"/>
      <c r="I83" s="404"/>
      <c r="J83" s="404"/>
      <c r="K83" s="404"/>
      <c r="L83" s="404" t="s">
        <v>674</v>
      </c>
      <c r="M83" s="404"/>
      <c r="N83" s="35" t="s">
        <v>1029</v>
      </c>
      <c r="O83" s="109"/>
      <c r="P83" s="115"/>
    </row>
    <row r="84" spans="1:18">
      <c r="A84" s="170" t="s">
        <v>695</v>
      </c>
      <c r="B84" s="171"/>
      <c r="C84" s="171" t="s">
        <v>11</v>
      </c>
      <c r="D84" s="171" t="s">
        <v>137</v>
      </c>
      <c r="E84" s="171" t="s">
        <v>696</v>
      </c>
      <c r="F84" s="171" t="s">
        <v>470</v>
      </c>
      <c r="G84" s="403"/>
      <c r="H84" s="403"/>
      <c r="I84" s="403"/>
      <c r="J84" s="403"/>
      <c r="K84" s="511" t="s">
        <v>1027</v>
      </c>
      <c r="L84" s="511"/>
      <c r="M84" s="511" t="s">
        <v>1028</v>
      </c>
      <c r="N84" s="511"/>
      <c r="O84" s="172" t="str">
        <f>A88</f>
        <v>C4.08x</v>
      </c>
      <c r="P84" s="173"/>
    </row>
    <row r="85" spans="1:18" outlineLevel="1">
      <c r="A85" s="93"/>
      <c r="B85" s="93"/>
      <c r="C85" s="49" t="s">
        <v>692</v>
      </c>
      <c r="E85" s="49" t="s">
        <v>693</v>
      </c>
      <c r="G85" s="404"/>
      <c r="H85" s="404"/>
      <c r="I85" s="404"/>
      <c r="J85" s="404"/>
      <c r="K85" s="404"/>
      <c r="L85" s="404" t="s">
        <v>484</v>
      </c>
      <c r="M85" s="404"/>
      <c r="N85" s="404" t="s">
        <v>485</v>
      </c>
      <c r="O85" s="109" t="s">
        <v>139</v>
      </c>
      <c r="P85" s="115"/>
      <c r="R85" s="404" t="s">
        <v>694</v>
      </c>
    </row>
    <row r="86" spans="1:18" outlineLevel="1">
      <c r="A86" s="93"/>
      <c r="B86" s="93"/>
      <c r="G86" s="404"/>
      <c r="H86" s="404"/>
      <c r="I86" s="404"/>
      <c r="J86" s="404"/>
      <c r="K86" s="404"/>
      <c r="L86" s="404" t="s">
        <v>674</v>
      </c>
      <c r="M86" s="404"/>
      <c r="N86" s="35" t="s">
        <v>1030</v>
      </c>
      <c r="O86" s="109" t="str">
        <f>A88</f>
        <v>C4.08x</v>
      </c>
      <c r="P86" s="115"/>
    </row>
    <row r="87" spans="1:18" s="220" customFormat="1" hidden="1" outlineLevel="1">
      <c r="A87" s="215"/>
      <c r="B87" s="215"/>
      <c r="C87" s="216" t="s">
        <v>24</v>
      </c>
      <c r="D87" s="216"/>
      <c r="E87" s="216" t="s">
        <v>58</v>
      </c>
      <c r="F87" s="216"/>
      <c r="G87" s="217"/>
      <c r="H87" s="217"/>
      <c r="I87" s="217"/>
      <c r="J87" s="217"/>
      <c r="K87" s="217"/>
      <c r="L87" s="217" t="s">
        <v>484</v>
      </c>
      <c r="M87" s="217"/>
      <c r="N87" s="217" t="s">
        <v>485</v>
      </c>
      <c r="O87" s="218" t="str">
        <f>A88</f>
        <v>C4.08x</v>
      </c>
      <c r="P87" s="219" t="s">
        <v>140</v>
      </c>
    </row>
    <row r="88" spans="1:18" s="220" customFormat="1" hidden="1">
      <c r="A88" s="221" t="s">
        <v>697</v>
      </c>
      <c r="B88" s="222"/>
      <c r="C88" s="222" t="s">
        <v>11</v>
      </c>
      <c r="D88" s="222" t="s">
        <v>20</v>
      </c>
      <c r="E88" s="222" t="s">
        <v>58</v>
      </c>
      <c r="F88" s="222" t="s">
        <v>54</v>
      </c>
      <c r="G88" s="223"/>
      <c r="H88" s="223"/>
      <c r="I88" s="223"/>
      <c r="J88" s="223"/>
      <c r="K88" s="220" t="s">
        <v>698</v>
      </c>
      <c r="M88" s="220" t="s">
        <v>699</v>
      </c>
      <c r="N88" s="223"/>
      <c r="O88" s="224"/>
      <c r="P88" s="225" t="s">
        <v>140</v>
      </c>
    </row>
    <row r="89" spans="1:18" s="220" customFormat="1" hidden="1" outlineLevel="1">
      <c r="A89" s="215"/>
      <c r="B89" s="216" t="s">
        <v>678</v>
      </c>
      <c r="C89" s="217" t="str">
        <f>VLOOKUP($B89,[2]Codes!$A$1:$K$65536,2,FALSE)</f>
        <v>Response</v>
      </c>
      <c r="D89" s="217"/>
      <c r="E89" s="217" t="s">
        <v>58</v>
      </c>
      <c r="F89" s="217">
        <f>VLOOKUP($B89,[2]Codes!$A$1:$K$65536,5,FALSE)</f>
        <v>1</v>
      </c>
      <c r="G89" s="217"/>
      <c r="H89" s="217"/>
      <c r="I89" s="217"/>
      <c r="J89" s="217"/>
      <c r="K89" s="217"/>
      <c r="L89" s="217" t="s">
        <v>679</v>
      </c>
      <c r="M89" s="216"/>
      <c r="N89" s="217" t="s">
        <v>680</v>
      </c>
      <c r="O89" s="218" t="s">
        <v>139</v>
      </c>
      <c r="P89" s="219" t="s">
        <v>140</v>
      </c>
    </row>
    <row r="90" spans="1:18" s="220" customFormat="1" hidden="1" outlineLevel="1">
      <c r="A90" s="215"/>
      <c r="B90" s="216" t="s">
        <v>681</v>
      </c>
      <c r="C90" s="217" t="str">
        <f>VLOOKUP($B90,[2]Codes!$A$1:$K$65536,2,FALSE)</f>
        <v>Response</v>
      </c>
      <c r="D90" s="217"/>
      <c r="E90" s="217" t="s">
        <v>58</v>
      </c>
      <c r="F90" s="217">
        <f>VLOOKUP($B90,[2]Codes!$A$1:$K$65536,5,FALSE)</f>
        <v>2</v>
      </c>
      <c r="G90" s="217"/>
      <c r="H90" s="217"/>
      <c r="I90" s="217"/>
      <c r="J90" s="217"/>
      <c r="K90" s="217"/>
      <c r="L90" s="217" t="s">
        <v>682</v>
      </c>
      <c r="M90" s="216"/>
      <c r="N90" s="217" t="s">
        <v>683</v>
      </c>
      <c r="O90" s="218" t="s">
        <v>139</v>
      </c>
      <c r="P90" s="219" t="s">
        <v>140</v>
      </c>
    </row>
    <row r="91" spans="1:18" s="220" customFormat="1" hidden="1" outlineLevel="1">
      <c r="A91" s="215"/>
      <c r="B91" s="216" t="s">
        <v>684</v>
      </c>
      <c r="C91" s="217" t="str">
        <f>VLOOKUP($B91,[2]Codes!$A$1:$K$65536,2,FALSE)</f>
        <v>Response</v>
      </c>
      <c r="D91" s="217"/>
      <c r="E91" s="217" t="s">
        <v>58</v>
      </c>
      <c r="F91" s="217">
        <f>VLOOKUP($B91,[2]Codes!$A$1:$K$65536,5,FALSE)</f>
        <v>3</v>
      </c>
      <c r="G91" s="217"/>
      <c r="H91" s="217"/>
      <c r="I91" s="217"/>
      <c r="J91" s="217"/>
      <c r="K91" s="217"/>
      <c r="L91" s="217" t="s">
        <v>685</v>
      </c>
      <c r="M91" s="216"/>
      <c r="N91" s="217" t="s">
        <v>686</v>
      </c>
      <c r="O91" s="218" t="s">
        <v>139</v>
      </c>
      <c r="P91" s="219" t="s">
        <v>140</v>
      </c>
    </row>
    <row r="92" spans="1:18" s="220" customFormat="1" hidden="1" outlineLevel="1">
      <c r="A92" s="215"/>
      <c r="B92" s="216" t="s">
        <v>687</v>
      </c>
      <c r="C92" s="217" t="str">
        <f>VLOOKUP($B92,[2]Codes!$A$1:$K$65536,2,FALSE)</f>
        <v>Response</v>
      </c>
      <c r="D92" s="217"/>
      <c r="E92" s="217" t="s">
        <v>58</v>
      </c>
      <c r="F92" s="217">
        <f>VLOOKUP($B92,[2]Codes!$A$1:$K$65536,5,FALSE)</f>
        <v>4</v>
      </c>
      <c r="G92" s="217"/>
      <c r="H92" s="217"/>
      <c r="I92" s="217"/>
      <c r="J92" s="217"/>
      <c r="K92" s="217"/>
      <c r="L92" s="217" t="s">
        <v>491</v>
      </c>
      <c r="M92" s="216"/>
      <c r="N92" s="217" t="s">
        <v>492</v>
      </c>
      <c r="O92" s="218" t="s">
        <v>139</v>
      </c>
      <c r="P92" s="219" t="s">
        <v>140</v>
      </c>
    </row>
    <row r="93" spans="1:18" s="220" customFormat="1" hidden="1" outlineLevel="1">
      <c r="A93" s="215"/>
      <c r="B93" s="216" t="s">
        <v>700</v>
      </c>
      <c r="C93" s="217" t="str">
        <f>VLOOKUP($B93,[2]Codes!$A$1:$K$65536,2,FALSE)</f>
        <v>Response</v>
      </c>
      <c r="D93" s="217"/>
      <c r="E93" s="217" t="s">
        <v>58</v>
      </c>
      <c r="F93" s="217">
        <f>VLOOKUP($B93,[2]Codes!$A$1:$K$65536,5,FALSE)</f>
        <v>5</v>
      </c>
      <c r="G93" s="217"/>
      <c r="H93" s="217"/>
      <c r="I93" s="217"/>
      <c r="J93" s="217"/>
      <c r="K93" s="217"/>
      <c r="L93" s="217" t="s">
        <v>495</v>
      </c>
      <c r="M93" s="216"/>
      <c r="N93" s="217" t="s">
        <v>496</v>
      </c>
      <c r="O93" s="218" t="s">
        <v>139</v>
      </c>
      <c r="P93" s="219" t="s">
        <v>140</v>
      </c>
    </row>
    <row r="94" spans="1:18" s="166" customFormat="1">
      <c r="A94" s="166" t="s">
        <v>701</v>
      </c>
      <c r="B94" s="167"/>
      <c r="C94" s="167"/>
      <c r="D94" s="167"/>
      <c r="E94" s="167"/>
      <c r="F94" s="167"/>
      <c r="G94" s="167"/>
      <c r="H94" s="167"/>
      <c r="I94" s="167"/>
      <c r="J94" s="167"/>
      <c r="K94" s="167"/>
      <c r="L94" s="165"/>
      <c r="M94" s="165"/>
      <c r="N94" s="165"/>
      <c r="O94" s="190"/>
      <c r="P94" s="167"/>
    </row>
    <row r="95" spans="1:18">
      <c r="A95" s="170" t="s">
        <v>702</v>
      </c>
      <c r="B95" s="171"/>
      <c r="C95" s="171" t="s">
        <v>11</v>
      </c>
      <c r="D95" s="171" t="s">
        <v>703</v>
      </c>
      <c r="E95" s="171" t="s">
        <v>704</v>
      </c>
      <c r="F95" s="171" t="s">
        <v>54</v>
      </c>
      <c r="G95" s="35"/>
      <c r="H95" s="35"/>
      <c r="I95" s="35"/>
      <c r="J95" s="35"/>
      <c r="K95" s="403" t="s">
        <v>705</v>
      </c>
      <c r="M95" s="35" t="s">
        <v>706</v>
      </c>
      <c r="N95" s="35"/>
      <c r="O95" s="178"/>
      <c r="P95" s="173"/>
    </row>
    <row r="96" spans="1:18" outlineLevel="1">
      <c r="A96" s="49" t="s">
        <v>707</v>
      </c>
      <c r="B96" s="49" t="s">
        <v>708</v>
      </c>
      <c r="C96" s="404" t="s">
        <v>24</v>
      </c>
      <c r="D96" s="404"/>
      <c r="E96" s="404" t="s">
        <v>58</v>
      </c>
      <c r="F96" s="404">
        <f>VLOOKUP($B96,[2]Codes!$A$1:$K$65536,5,FALSE)</f>
        <v>1</v>
      </c>
      <c r="G96" s="404"/>
      <c r="H96" s="404"/>
      <c r="I96" s="35"/>
      <c r="J96" s="404"/>
      <c r="K96" s="404"/>
      <c r="L96" s="404" t="s">
        <v>709</v>
      </c>
      <c r="M96" s="35"/>
      <c r="N96" s="404" t="s">
        <v>710</v>
      </c>
      <c r="O96" s="109" t="str">
        <f>A103</f>
        <v>C6.01ax</v>
      </c>
      <c r="P96" s="115" t="s">
        <v>140</v>
      </c>
    </row>
    <row r="97" spans="1:16" outlineLevel="1">
      <c r="A97" s="49" t="s">
        <v>711</v>
      </c>
      <c r="B97" s="49" t="s">
        <v>712</v>
      </c>
      <c r="C97" s="404" t="s">
        <v>24</v>
      </c>
      <c r="D97" s="404"/>
      <c r="E97" s="404" t="s">
        <v>58</v>
      </c>
      <c r="F97" s="404">
        <f>VLOOKUP($B97,[2]Codes!$A$1:$K$65536,5,FALSE)</f>
        <v>2</v>
      </c>
      <c r="G97" s="404"/>
      <c r="H97" s="404"/>
      <c r="I97" s="35"/>
      <c r="J97" s="404"/>
      <c r="K97" s="404"/>
      <c r="L97" s="404" t="s">
        <v>713</v>
      </c>
      <c r="M97" s="35"/>
      <c r="N97" s="404" t="s">
        <v>714</v>
      </c>
      <c r="O97" s="109" t="str">
        <f>A111</f>
        <v>C6.04</v>
      </c>
      <c r="P97" s="115" t="s">
        <v>140</v>
      </c>
    </row>
    <row r="98" spans="1:16" outlineLevel="1">
      <c r="A98" s="49" t="s">
        <v>715</v>
      </c>
      <c r="B98" s="49" t="s">
        <v>716</v>
      </c>
      <c r="C98" s="404" t="s">
        <v>24</v>
      </c>
      <c r="D98" s="404"/>
      <c r="E98" s="404" t="s">
        <v>58</v>
      </c>
      <c r="F98" s="404">
        <f>VLOOKUP($B98,[2]Codes!$A$1:$K$65536,5,FALSE)</f>
        <v>3</v>
      </c>
      <c r="G98" s="404"/>
      <c r="H98" s="404"/>
      <c r="I98" s="35"/>
      <c r="J98" s="404"/>
      <c r="K98" s="404"/>
      <c r="L98" s="404" t="s">
        <v>717</v>
      </c>
      <c r="M98" s="35"/>
      <c r="N98" s="404" t="s">
        <v>717</v>
      </c>
      <c r="O98" s="109" t="str">
        <f>A111</f>
        <v>C6.04</v>
      </c>
      <c r="P98" s="115" t="s">
        <v>140</v>
      </c>
    </row>
    <row r="99" spans="1:16" outlineLevel="1">
      <c r="A99" s="49" t="s">
        <v>718</v>
      </c>
      <c r="B99" s="49" t="s">
        <v>719</v>
      </c>
      <c r="C99" s="404" t="s">
        <v>24</v>
      </c>
      <c r="D99" s="404"/>
      <c r="E99" s="404" t="s">
        <v>58</v>
      </c>
      <c r="F99" s="404">
        <f>VLOOKUP($B99,[2]Codes!$A$1:$K$65536,5,FALSE)</f>
        <v>4</v>
      </c>
      <c r="G99" s="404"/>
      <c r="H99" s="404"/>
      <c r="I99" s="35"/>
      <c r="J99" s="404"/>
      <c r="K99" s="404"/>
      <c r="L99" s="404" t="s">
        <v>720</v>
      </c>
      <c r="M99" s="35"/>
      <c r="N99" s="404" t="s">
        <v>721</v>
      </c>
      <c r="O99" s="109" t="str">
        <f>A104</f>
        <v>C6.02</v>
      </c>
      <c r="P99" s="115" t="s">
        <v>140</v>
      </c>
    </row>
    <row r="100" spans="1:16" outlineLevel="1">
      <c r="A100" s="49" t="s">
        <v>722</v>
      </c>
      <c r="B100" s="49" t="s">
        <v>723</v>
      </c>
      <c r="C100" s="404" t="s">
        <v>24</v>
      </c>
      <c r="D100" s="404"/>
      <c r="E100" s="404" t="s">
        <v>58</v>
      </c>
      <c r="F100" s="404">
        <f>VLOOKUP($B100,[2]Codes!$A$1:$K$65536,5,FALSE)</f>
        <v>5</v>
      </c>
      <c r="G100" s="404"/>
      <c r="H100" s="404"/>
      <c r="I100" s="35"/>
      <c r="J100" s="404"/>
      <c r="K100" s="404"/>
      <c r="L100" s="404" t="s">
        <v>724</v>
      </c>
      <c r="M100" s="35"/>
      <c r="N100" s="404" t="s">
        <v>725</v>
      </c>
      <c r="O100" s="109" t="str">
        <f>A111</f>
        <v>C6.04</v>
      </c>
      <c r="P100" s="115" t="s">
        <v>140</v>
      </c>
    </row>
    <row r="101" spans="1:16" outlineLevel="1">
      <c r="A101" s="49" t="s">
        <v>726</v>
      </c>
      <c r="B101" s="49" t="s">
        <v>727</v>
      </c>
      <c r="C101" s="404" t="s">
        <v>24</v>
      </c>
      <c r="D101" s="404"/>
      <c r="E101" s="404" t="s">
        <v>58</v>
      </c>
      <c r="F101" s="404">
        <f>VLOOKUP($B101,[2]Codes!$A$1:$K$65536,5,FALSE)</f>
        <v>6</v>
      </c>
      <c r="G101" s="404"/>
      <c r="H101" s="404"/>
      <c r="I101" s="35"/>
      <c r="J101" s="404"/>
      <c r="K101" s="404"/>
      <c r="L101" s="404" t="s">
        <v>728</v>
      </c>
      <c r="M101" s="35"/>
      <c r="N101" s="404" t="s">
        <v>729</v>
      </c>
      <c r="O101" s="109" t="str">
        <f>A111</f>
        <v>C6.04</v>
      </c>
      <c r="P101" s="115" t="s">
        <v>140</v>
      </c>
    </row>
    <row r="102" spans="1:16" outlineLevel="1">
      <c r="A102" s="49" t="s">
        <v>730</v>
      </c>
      <c r="B102" s="49" t="s">
        <v>731</v>
      </c>
      <c r="C102" s="404" t="s">
        <v>24</v>
      </c>
      <c r="D102" s="404"/>
      <c r="E102" s="404" t="s">
        <v>58</v>
      </c>
      <c r="F102" s="404">
        <f>VLOOKUP($B102,[2]Codes!$A$1:$K$65536,5,FALSE)</f>
        <v>7</v>
      </c>
      <c r="G102" s="404"/>
      <c r="H102" s="404"/>
      <c r="I102" s="404"/>
      <c r="J102" s="404"/>
      <c r="K102" s="35"/>
      <c r="L102" s="404" t="s">
        <v>732</v>
      </c>
      <c r="M102" s="35"/>
      <c r="N102" s="404" t="s">
        <v>733</v>
      </c>
      <c r="O102" s="109" t="str">
        <f>A111</f>
        <v>C6.04</v>
      </c>
      <c r="P102" s="115" t="s">
        <v>140</v>
      </c>
    </row>
    <row r="103" spans="1:16">
      <c r="A103" s="170" t="s">
        <v>734</v>
      </c>
      <c r="B103" s="171"/>
      <c r="C103" s="171" t="s">
        <v>11</v>
      </c>
      <c r="D103" s="171" t="s">
        <v>137</v>
      </c>
      <c r="E103" s="171" t="s">
        <v>104</v>
      </c>
      <c r="F103" s="171" t="s">
        <v>16</v>
      </c>
      <c r="G103" s="35"/>
      <c r="H103" s="35"/>
      <c r="I103" s="35"/>
      <c r="J103" s="35"/>
      <c r="K103" s="403" t="s">
        <v>735</v>
      </c>
      <c r="M103" s="403" t="s">
        <v>736</v>
      </c>
      <c r="N103" s="35"/>
      <c r="O103" s="181" t="str">
        <f>A111</f>
        <v>C6.04</v>
      </c>
      <c r="P103" s="173" t="s">
        <v>140</v>
      </c>
    </row>
    <row r="104" spans="1:16">
      <c r="A104" s="170" t="s">
        <v>737</v>
      </c>
      <c r="B104" s="171"/>
      <c r="C104" s="171" t="s">
        <v>11</v>
      </c>
      <c r="D104" s="171" t="s">
        <v>703</v>
      </c>
      <c r="E104" s="171" t="s">
        <v>704</v>
      </c>
      <c r="F104" s="171" t="s">
        <v>54</v>
      </c>
      <c r="G104" s="35"/>
      <c r="H104" s="35"/>
      <c r="I104" s="35"/>
      <c r="J104" s="35"/>
      <c r="K104" s="403" t="s">
        <v>738</v>
      </c>
      <c r="M104" s="403" t="s">
        <v>706</v>
      </c>
      <c r="N104" s="35"/>
      <c r="O104" s="178"/>
      <c r="P104" s="173" t="s">
        <v>739</v>
      </c>
    </row>
    <row r="105" spans="1:16" outlineLevel="1">
      <c r="B105" s="49" t="s">
        <v>740</v>
      </c>
      <c r="C105" s="404" t="s">
        <v>24</v>
      </c>
      <c r="D105" s="404"/>
      <c r="E105" s="404" t="s">
        <v>58</v>
      </c>
      <c r="F105" s="404">
        <f>VLOOKUP($B105,[2]Codes!$A$1:$K$65536,5,FALSE)</f>
        <v>1</v>
      </c>
      <c r="G105" s="404"/>
      <c r="H105" s="404"/>
      <c r="I105" s="404"/>
      <c r="J105" s="404"/>
      <c r="K105" s="404"/>
      <c r="L105" s="404" t="str">
        <f>VLOOKUP($B105,[2]Codes!$A$1:$K$65536,9,FALSE)</f>
        <v>Satellite dish</v>
      </c>
      <c r="M105" s="35"/>
      <c r="N105" s="404" t="s">
        <v>741</v>
      </c>
      <c r="O105" s="109" t="str">
        <f>A107</f>
        <v>C6.03</v>
      </c>
    </row>
    <row r="106" spans="1:16" outlineLevel="1">
      <c r="B106" s="49" t="s">
        <v>742</v>
      </c>
      <c r="C106" s="404" t="s">
        <v>24</v>
      </c>
      <c r="D106" s="404"/>
      <c r="E106" s="404" t="s">
        <v>58</v>
      </c>
      <c r="F106" s="404">
        <f>VLOOKUP($B106,[2]Codes!$A$1:$K$65536,5,FALSE)</f>
        <v>2</v>
      </c>
      <c r="G106" s="404"/>
      <c r="H106" s="404"/>
      <c r="I106" s="404"/>
      <c r="J106" s="404"/>
      <c r="K106" s="404"/>
      <c r="L106" s="404" t="s">
        <v>743</v>
      </c>
      <c r="M106" s="35"/>
      <c r="N106" s="404" t="s">
        <v>1031</v>
      </c>
      <c r="O106" s="109" t="str">
        <f>A107</f>
        <v>C6.03</v>
      </c>
    </row>
    <row r="107" spans="1:16">
      <c r="A107" s="170" t="s">
        <v>744</v>
      </c>
      <c r="B107" s="171"/>
      <c r="C107" s="171" t="s">
        <v>11</v>
      </c>
      <c r="D107" s="171" t="s">
        <v>703</v>
      </c>
      <c r="E107" s="171" t="s">
        <v>704</v>
      </c>
      <c r="F107" s="171" t="s">
        <v>54</v>
      </c>
      <c r="G107" s="35"/>
      <c r="H107" s="35"/>
      <c r="I107" s="35"/>
      <c r="J107" s="35"/>
      <c r="K107" s="403" t="s">
        <v>738</v>
      </c>
      <c r="M107" s="403" t="s">
        <v>706</v>
      </c>
      <c r="N107" s="35"/>
      <c r="O107" s="178"/>
      <c r="P107" s="173" t="s">
        <v>739</v>
      </c>
    </row>
    <row r="108" spans="1:16" outlineLevel="1">
      <c r="B108" s="49" t="s">
        <v>745</v>
      </c>
      <c r="C108" s="404" t="s">
        <v>24</v>
      </c>
      <c r="D108" s="404"/>
      <c r="E108" s="404" t="s">
        <v>58</v>
      </c>
      <c r="F108" s="404">
        <f>VLOOKUP($B108,[2]Codes!$A$1:$K$65536,5,FALSE)</f>
        <v>1</v>
      </c>
      <c r="G108" s="404"/>
      <c r="H108" s="404"/>
      <c r="J108" s="404"/>
      <c r="K108" s="404"/>
      <c r="L108" s="404" t="s">
        <v>746</v>
      </c>
      <c r="M108" s="404"/>
      <c r="N108" s="49" t="s">
        <v>747</v>
      </c>
      <c r="O108" s="109" t="str">
        <f>A111</f>
        <v>C6.04</v>
      </c>
    </row>
    <row r="109" spans="1:16" outlineLevel="1">
      <c r="B109" s="49" t="s">
        <v>748</v>
      </c>
      <c r="C109" s="404" t="s">
        <v>24</v>
      </c>
      <c r="D109" s="404"/>
      <c r="E109" s="404" t="s">
        <v>58</v>
      </c>
      <c r="F109" s="404">
        <f>VLOOKUP($B109,[2]Codes!$A$1:$K$65536,5,FALSE)</f>
        <v>2</v>
      </c>
      <c r="G109" s="404"/>
      <c r="H109" s="404"/>
      <c r="J109" s="35"/>
      <c r="K109" s="404"/>
      <c r="L109" s="404" t="s">
        <v>749</v>
      </c>
      <c r="M109" s="404"/>
      <c r="N109" s="49" t="s">
        <v>750</v>
      </c>
      <c r="O109" s="109" t="str">
        <f>$O$108</f>
        <v>C6.04</v>
      </c>
    </row>
    <row r="110" spans="1:16" outlineLevel="1">
      <c r="B110" s="49" t="s">
        <v>751</v>
      </c>
      <c r="C110" s="404" t="s">
        <v>24</v>
      </c>
      <c r="D110" s="404"/>
      <c r="E110" s="404" t="s">
        <v>58</v>
      </c>
      <c r="F110" s="404">
        <f>VLOOKUP($B110,[2]Codes!$A$1:$K$65536,5,FALSE)</f>
        <v>3</v>
      </c>
      <c r="G110" s="404"/>
      <c r="H110" s="404"/>
      <c r="J110" s="404"/>
      <c r="K110" s="404"/>
      <c r="L110" s="404" t="s">
        <v>752</v>
      </c>
      <c r="M110" s="404"/>
      <c r="N110" s="49" t="s">
        <v>753</v>
      </c>
      <c r="O110" s="109" t="str">
        <f>$O$108</f>
        <v>C6.04</v>
      </c>
    </row>
    <row r="111" spans="1:16" ht="16.5" customHeight="1">
      <c r="A111" s="170" t="s">
        <v>754</v>
      </c>
      <c r="B111" s="171"/>
      <c r="C111" s="171" t="s">
        <v>11</v>
      </c>
      <c r="D111" s="171" t="s">
        <v>703</v>
      </c>
      <c r="E111" s="171" t="s">
        <v>704</v>
      </c>
      <c r="F111" s="171" t="s">
        <v>54</v>
      </c>
      <c r="G111" s="35"/>
      <c r="H111" s="35"/>
      <c r="I111" s="35"/>
      <c r="J111" s="35"/>
      <c r="K111" s="403" t="s">
        <v>738</v>
      </c>
      <c r="M111" s="403" t="s">
        <v>706</v>
      </c>
      <c r="N111" s="35"/>
      <c r="O111" s="178"/>
      <c r="P111" s="173" t="s">
        <v>140</v>
      </c>
    </row>
    <row r="112" spans="1:16" outlineLevel="1">
      <c r="B112" s="49" t="s">
        <v>755</v>
      </c>
      <c r="C112" s="189" t="s">
        <v>24</v>
      </c>
      <c r="D112" s="53"/>
      <c r="E112" s="53" t="s">
        <v>58</v>
      </c>
      <c r="F112" s="189">
        <f>VLOOKUP($B112,[2]Codes!$A$1:$K$65536,5,FALSE)</f>
        <v>1</v>
      </c>
      <c r="G112" s="53"/>
      <c r="H112" s="53"/>
      <c r="I112" s="35"/>
      <c r="J112" s="53"/>
      <c r="K112" s="53"/>
      <c r="L112" s="53" t="s">
        <v>756</v>
      </c>
      <c r="M112" s="53"/>
      <c r="N112" s="53" t="s">
        <v>757</v>
      </c>
      <c r="O112" s="109" t="str">
        <f>A131</f>
        <v>C6.05</v>
      </c>
      <c r="P112" s="115" t="s">
        <v>140</v>
      </c>
    </row>
    <row r="113" spans="1:16" outlineLevel="1">
      <c r="A113" s="93"/>
      <c r="B113" s="49" t="s">
        <v>758</v>
      </c>
      <c r="C113" s="189" t="s">
        <v>24</v>
      </c>
      <c r="D113" s="53"/>
      <c r="E113" s="53" t="s">
        <v>58</v>
      </c>
      <c r="F113" s="189">
        <f>VLOOKUP($B113,[2]Codes!$A$1:$K$65536,5,FALSE)</f>
        <v>2</v>
      </c>
      <c r="G113" s="53"/>
      <c r="H113" s="53"/>
      <c r="I113" s="35"/>
      <c r="J113" s="53"/>
      <c r="K113" s="53"/>
      <c r="L113" s="53" t="s">
        <v>759</v>
      </c>
      <c r="M113" s="53"/>
      <c r="N113" s="53" t="s">
        <v>760</v>
      </c>
      <c r="O113" s="109" t="str">
        <f>A115</f>
        <v>C6.04a</v>
      </c>
      <c r="P113" s="115" t="s">
        <v>140</v>
      </c>
    </row>
    <row r="114" spans="1:16" outlineLevel="1">
      <c r="B114" s="49" t="s">
        <v>761</v>
      </c>
      <c r="C114" s="189" t="s">
        <v>24</v>
      </c>
      <c r="D114" s="53"/>
      <c r="E114" s="53" t="s">
        <v>58</v>
      </c>
      <c r="F114" s="189">
        <f>VLOOKUP($B114,[2]Codes!$A$1:$K$65536,5,FALSE)</f>
        <v>3</v>
      </c>
      <c r="G114" s="53"/>
      <c r="H114" s="53"/>
      <c r="I114" s="35"/>
      <c r="J114" s="53"/>
      <c r="K114" s="53"/>
      <c r="L114" s="53" t="s">
        <v>762</v>
      </c>
      <c r="M114" s="53"/>
      <c r="N114" s="53" t="s">
        <v>763</v>
      </c>
      <c r="O114" s="109" t="str">
        <f>A124</f>
        <v>C6.04b</v>
      </c>
      <c r="P114" s="115" t="s">
        <v>140</v>
      </c>
    </row>
    <row r="115" spans="1:16">
      <c r="A115" s="170" t="s">
        <v>764</v>
      </c>
      <c r="B115" s="171"/>
      <c r="C115" s="171" t="s">
        <v>11</v>
      </c>
      <c r="D115" s="171" t="s">
        <v>137</v>
      </c>
      <c r="E115" s="171" t="s">
        <v>121</v>
      </c>
      <c r="F115" s="171" t="s">
        <v>54</v>
      </c>
      <c r="G115" s="35"/>
      <c r="H115" s="35"/>
      <c r="I115" s="35"/>
      <c r="J115" s="35"/>
      <c r="K115" s="76" t="s">
        <v>765</v>
      </c>
      <c r="M115" s="76" t="s">
        <v>766</v>
      </c>
      <c r="N115" s="76"/>
      <c r="O115" s="178"/>
      <c r="P115" s="173" t="s">
        <v>140</v>
      </c>
    </row>
    <row r="116" spans="1:16" outlineLevel="1">
      <c r="B116" s="49" t="s">
        <v>767</v>
      </c>
      <c r="C116" s="189" t="s">
        <v>24</v>
      </c>
      <c r="D116" s="53"/>
      <c r="E116" s="53" t="s">
        <v>58</v>
      </c>
      <c r="F116" s="189">
        <f>VLOOKUP($B116,[2]Codes!$A$1:$K$65536,5,FALSE)</f>
        <v>1</v>
      </c>
      <c r="G116" s="53"/>
      <c r="H116" s="53"/>
      <c r="I116" s="35"/>
      <c r="J116" s="53"/>
      <c r="K116" s="53"/>
      <c r="L116" s="53" t="s">
        <v>768</v>
      </c>
      <c r="M116" s="35"/>
      <c r="N116" s="53" t="s">
        <v>769</v>
      </c>
      <c r="O116" s="109" t="str">
        <f>A131</f>
        <v>C6.05</v>
      </c>
      <c r="P116" s="115" t="s">
        <v>140</v>
      </c>
    </row>
    <row r="117" spans="1:16" outlineLevel="1">
      <c r="B117" s="49" t="s">
        <v>770</v>
      </c>
      <c r="C117" s="189" t="s">
        <v>24</v>
      </c>
      <c r="D117" s="53"/>
      <c r="E117" s="53" t="s">
        <v>58</v>
      </c>
      <c r="F117" s="189">
        <f>VLOOKUP($B117,[2]Codes!$A$1:$K$65536,5,FALSE)</f>
        <v>2</v>
      </c>
      <c r="G117" s="53"/>
      <c r="H117" s="53"/>
      <c r="J117" s="53"/>
      <c r="K117" s="53"/>
      <c r="L117" s="53" t="s">
        <v>771</v>
      </c>
      <c r="M117" s="35"/>
      <c r="N117" s="53" t="s">
        <v>772</v>
      </c>
      <c r="O117" s="109" t="str">
        <f>$O$116</f>
        <v>C6.05</v>
      </c>
      <c r="P117" s="115" t="s">
        <v>140</v>
      </c>
    </row>
    <row r="118" spans="1:16" outlineLevel="1">
      <c r="B118" s="49" t="s">
        <v>773</v>
      </c>
      <c r="C118" s="189" t="s">
        <v>24</v>
      </c>
      <c r="D118" s="53"/>
      <c r="E118" s="53" t="s">
        <v>58</v>
      </c>
      <c r="F118" s="189">
        <f>VLOOKUP($B118,[2]Codes!$A$1:$K$65536,5,FALSE)</f>
        <v>3</v>
      </c>
      <c r="G118" s="53"/>
      <c r="H118" s="53"/>
      <c r="I118" s="35"/>
      <c r="J118" s="53"/>
      <c r="K118" s="53"/>
      <c r="L118" s="53" t="s">
        <v>774</v>
      </c>
      <c r="M118" s="35"/>
      <c r="N118" s="53" t="s">
        <v>775</v>
      </c>
      <c r="O118" s="109" t="str">
        <f>$O$116</f>
        <v>C6.05</v>
      </c>
      <c r="P118" s="115" t="s">
        <v>140</v>
      </c>
    </row>
    <row r="119" spans="1:16" outlineLevel="1">
      <c r="B119" s="49" t="s">
        <v>776</v>
      </c>
      <c r="C119" s="404" t="s">
        <v>24</v>
      </c>
      <c r="D119" s="404"/>
      <c r="E119" s="404" t="s">
        <v>58</v>
      </c>
      <c r="F119" s="404">
        <f>VLOOKUP($B119,[2]Codes!$A$1:$K$65536,5,FALSE)</f>
        <v>4</v>
      </c>
      <c r="G119" s="404"/>
      <c r="H119" s="404"/>
      <c r="I119" s="35"/>
      <c r="J119" s="404"/>
      <c r="K119" s="404"/>
      <c r="L119" s="404" t="s">
        <v>777</v>
      </c>
      <c r="M119" s="35"/>
      <c r="N119" s="404" t="s">
        <v>778</v>
      </c>
      <c r="O119" s="109" t="str">
        <f>$O$116</f>
        <v>C6.05</v>
      </c>
      <c r="P119" s="115" t="s">
        <v>140</v>
      </c>
    </row>
    <row r="120" spans="1:16" outlineLevel="1">
      <c r="B120" s="49" t="s">
        <v>779</v>
      </c>
      <c r="C120" s="404" t="s">
        <v>24</v>
      </c>
      <c r="D120" s="404"/>
      <c r="E120" s="404" t="s">
        <v>58</v>
      </c>
      <c r="F120" s="404">
        <f>VLOOKUP($B120,[2]Codes!$A$1:$K$65536,5,FALSE)</f>
        <v>5</v>
      </c>
      <c r="G120" s="404"/>
      <c r="H120" s="404"/>
      <c r="I120" s="35"/>
      <c r="J120" s="404"/>
      <c r="K120" s="404"/>
      <c r="L120" s="404" t="s">
        <v>780</v>
      </c>
      <c r="M120" s="35"/>
      <c r="N120" s="404" t="s">
        <v>781</v>
      </c>
      <c r="O120" s="109" t="str">
        <f>$O$116</f>
        <v>C6.05</v>
      </c>
      <c r="P120" s="115" t="s">
        <v>140</v>
      </c>
    </row>
    <row r="121" spans="1:16" outlineLevel="1">
      <c r="B121" s="49" t="s">
        <v>782</v>
      </c>
      <c r="C121" s="404" t="s">
        <v>24</v>
      </c>
      <c r="D121" s="404"/>
      <c r="E121" s="404" t="s">
        <v>58</v>
      </c>
      <c r="F121" s="404">
        <f>VLOOKUP($B121,[2]Codes!$A$1:$K$65536,5,FALSE)</f>
        <v>6</v>
      </c>
      <c r="G121" s="404"/>
      <c r="H121" s="404"/>
      <c r="I121" s="35"/>
      <c r="J121" s="404"/>
      <c r="K121" s="404"/>
      <c r="L121" s="404" t="s">
        <v>783</v>
      </c>
      <c r="M121" s="35"/>
      <c r="N121" s="404" t="s">
        <v>784</v>
      </c>
      <c r="O121" s="109" t="str">
        <f>$O$116</f>
        <v>C6.05</v>
      </c>
      <c r="P121" s="115" t="s">
        <v>140</v>
      </c>
    </row>
    <row r="122" spans="1:16" outlineLevel="1">
      <c r="C122" s="404" t="s">
        <v>24</v>
      </c>
      <c r="D122" s="404"/>
      <c r="E122" s="404" t="s">
        <v>58</v>
      </c>
      <c r="F122" s="404"/>
      <c r="G122" s="404"/>
      <c r="H122" s="404"/>
      <c r="I122" s="35"/>
      <c r="J122" s="404"/>
      <c r="K122" s="404"/>
      <c r="L122" s="404" t="s">
        <v>155</v>
      </c>
      <c r="M122" s="404"/>
      <c r="N122" s="404" t="s">
        <v>156</v>
      </c>
      <c r="O122" s="109" t="str">
        <f>A123</f>
        <v>C6.04ax</v>
      </c>
      <c r="P122" s="115"/>
    </row>
    <row r="123" spans="1:16" collapsed="1">
      <c r="A123" s="173" t="s">
        <v>785</v>
      </c>
      <c r="B123" s="171"/>
      <c r="C123" s="171" t="s">
        <v>11</v>
      </c>
      <c r="D123" s="171" t="s">
        <v>20</v>
      </c>
      <c r="E123" s="176" t="s">
        <v>66</v>
      </c>
      <c r="F123" s="176" t="s">
        <v>21</v>
      </c>
      <c r="G123" s="49"/>
      <c r="H123" s="49"/>
      <c r="I123" s="49"/>
      <c r="J123" s="49"/>
      <c r="K123" s="404" t="s">
        <v>639</v>
      </c>
      <c r="L123" s="49"/>
      <c r="M123" s="49" t="s">
        <v>786</v>
      </c>
      <c r="O123" s="181" t="str">
        <f>A131</f>
        <v>C6.05</v>
      </c>
      <c r="P123" s="173"/>
    </row>
    <row r="124" spans="1:16">
      <c r="A124" s="170" t="s">
        <v>787</v>
      </c>
      <c r="B124" s="171"/>
      <c r="C124" s="171" t="s">
        <v>11</v>
      </c>
      <c r="D124" s="171" t="s">
        <v>137</v>
      </c>
      <c r="E124" s="171" t="s">
        <v>121</v>
      </c>
      <c r="F124" s="171" t="s">
        <v>54</v>
      </c>
      <c r="G124" s="35"/>
      <c r="H124" s="35"/>
      <c r="I124" s="35"/>
      <c r="J124" s="35"/>
      <c r="K124" s="403" t="s">
        <v>788</v>
      </c>
      <c r="M124" s="403" t="s">
        <v>789</v>
      </c>
      <c r="N124" s="35"/>
      <c r="O124" s="181"/>
      <c r="P124" s="173" t="s">
        <v>140</v>
      </c>
    </row>
    <row r="125" spans="1:16" outlineLevel="1">
      <c r="B125" s="49" t="s">
        <v>790</v>
      </c>
      <c r="C125" s="404" t="str">
        <f>VLOOKUP($B125,[2]Codes!$A$1:$K$65536,2,FALSE)</f>
        <v>Response</v>
      </c>
      <c r="D125" s="404"/>
      <c r="E125" s="404" t="s">
        <v>58</v>
      </c>
      <c r="F125" s="404">
        <f>VLOOKUP($B125,[2]Codes!$A$1:$K$65536,5,FALSE)</f>
        <v>3</v>
      </c>
      <c r="G125" s="404"/>
      <c r="H125" s="404"/>
      <c r="I125" s="404"/>
      <c r="J125" s="404"/>
      <c r="K125" s="404"/>
      <c r="L125" s="404" t="s">
        <v>791</v>
      </c>
      <c r="M125" s="404"/>
      <c r="N125" s="404" t="s">
        <v>792</v>
      </c>
      <c r="O125" s="109" t="str">
        <f>A131</f>
        <v>C6.05</v>
      </c>
      <c r="P125" s="115" t="s">
        <v>140</v>
      </c>
    </row>
    <row r="126" spans="1:16" outlineLevel="1">
      <c r="B126" s="49" t="s">
        <v>793</v>
      </c>
      <c r="C126" s="404" t="str">
        <f>VLOOKUP($B126,[2]Codes!$A$1:$K$65536,2,FALSE)</f>
        <v>Response</v>
      </c>
      <c r="D126" s="404"/>
      <c r="E126" s="404" t="s">
        <v>58</v>
      </c>
      <c r="F126" s="404">
        <f>VLOOKUP($B126,[2]Codes!$A$1:$K$65536,5,FALSE)</f>
        <v>1</v>
      </c>
      <c r="G126" s="404"/>
      <c r="H126" s="404"/>
      <c r="I126" s="404"/>
      <c r="J126" s="35"/>
      <c r="K126" s="404"/>
      <c r="L126" s="404" t="s">
        <v>794</v>
      </c>
      <c r="M126" s="404"/>
      <c r="N126" s="404" t="s">
        <v>795</v>
      </c>
      <c r="O126" s="109" t="str">
        <f>A131</f>
        <v>C6.05</v>
      </c>
      <c r="P126" s="115" t="s">
        <v>140</v>
      </c>
    </row>
    <row r="127" spans="1:16" outlineLevel="1">
      <c r="B127" s="49" t="s">
        <v>796</v>
      </c>
      <c r="C127" s="404" t="str">
        <f>VLOOKUP($B127,[2]Codes!$A$1:$K$65536,2,FALSE)</f>
        <v>Response</v>
      </c>
      <c r="D127" s="404"/>
      <c r="E127" s="404" t="s">
        <v>58</v>
      </c>
      <c r="F127" s="404">
        <f>VLOOKUP($B127,[2]Codes!$A$1:$K$65536,5,FALSE)</f>
        <v>2</v>
      </c>
      <c r="G127" s="404"/>
      <c r="H127" s="404"/>
      <c r="I127" s="404"/>
      <c r="J127" s="35"/>
      <c r="K127" s="404"/>
      <c r="L127" s="404" t="s">
        <v>797</v>
      </c>
      <c r="M127" s="404"/>
      <c r="N127" s="404" t="s">
        <v>798</v>
      </c>
      <c r="O127" s="109" t="str">
        <f>A131</f>
        <v>C6.05</v>
      </c>
      <c r="P127" s="115" t="s">
        <v>140</v>
      </c>
    </row>
    <row r="128" spans="1:16" outlineLevel="1">
      <c r="B128" s="49" t="s">
        <v>790</v>
      </c>
      <c r="C128" s="404" t="str">
        <f>VLOOKUP($B128,[2]Codes!$A$1:$K$65536,2,FALSE)</f>
        <v>Response</v>
      </c>
      <c r="D128" s="404"/>
      <c r="E128" s="404" t="s">
        <v>58</v>
      </c>
      <c r="F128" s="404">
        <f>VLOOKUP($B128,[2]Codes!$A$1:$K$65536,5,FALSE)</f>
        <v>3</v>
      </c>
      <c r="G128" s="404"/>
      <c r="H128" s="404"/>
      <c r="I128" s="404"/>
      <c r="J128" s="35"/>
      <c r="K128" s="404"/>
      <c r="L128" s="404" t="s">
        <v>799</v>
      </c>
      <c r="M128" s="404"/>
      <c r="N128" s="404" t="str">
        <f>VLOOKUP($B128,[2]Codes!$A$1:$K$65536,11,FALSE)</f>
        <v>Bero ho motor</v>
      </c>
      <c r="O128" s="109" t="str">
        <f>A131</f>
        <v>C6.05</v>
      </c>
      <c r="P128" s="115" t="s">
        <v>140</v>
      </c>
    </row>
    <row r="129" spans="1:16" outlineLevel="1">
      <c r="C129" s="404"/>
      <c r="D129" s="404"/>
      <c r="E129" s="404"/>
      <c r="F129" s="404"/>
      <c r="G129" s="404"/>
      <c r="H129" s="404"/>
      <c r="I129" s="404"/>
      <c r="J129" s="404"/>
      <c r="K129" s="404"/>
      <c r="L129" s="404" t="s">
        <v>155</v>
      </c>
      <c r="M129" s="404"/>
      <c r="N129" s="404" t="s">
        <v>156</v>
      </c>
      <c r="O129" s="109" t="str">
        <f>A130</f>
        <v>C6.04bx</v>
      </c>
      <c r="P129" s="115"/>
    </row>
    <row r="130" spans="1:16" collapsed="1">
      <c r="A130" s="173" t="s">
        <v>800</v>
      </c>
      <c r="B130" s="171"/>
      <c r="C130" s="171" t="s">
        <v>11</v>
      </c>
      <c r="D130" s="171" t="s">
        <v>20</v>
      </c>
      <c r="E130" s="176" t="s">
        <v>66</v>
      </c>
      <c r="F130" s="176" t="s">
        <v>21</v>
      </c>
      <c r="G130" s="49"/>
      <c r="H130" s="49"/>
      <c r="I130" s="49"/>
      <c r="J130" s="49"/>
      <c r="K130" s="404" t="s">
        <v>639</v>
      </c>
      <c r="L130" s="49"/>
      <c r="M130" s="49" t="s">
        <v>786</v>
      </c>
      <c r="O130" s="181" t="str">
        <f>A131</f>
        <v>C6.05</v>
      </c>
      <c r="P130" s="173"/>
    </row>
    <row r="131" spans="1:16">
      <c r="A131" s="170" t="s">
        <v>801</v>
      </c>
      <c r="B131" s="171"/>
      <c r="C131" s="171" t="s">
        <v>11</v>
      </c>
      <c r="D131" s="171" t="s">
        <v>703</v>
      </c>
      <c r="E131" s="171" t="s">
        <v>704</v>
      </c>
      <c r="F131" s="171" t="s">
        <v>54</v>
      </c>
      <c r="G131" s="35"/>
      <c r="H131" s="35"/>
      <c r="I131" s="35"/>
      <c r="J131" s="35"/>
      <c r="K131" s="403" t="s">
        <v>738</v>
      </c>
      <c r="M131" s="403" t="s">
        <v>706</v>
      </c>
      <c r="N131" s="35"/>
      <c r="O131" s="178"/>
      <c r="P131" s="173"/>
    </row>
    <row r="132" spans="1:16" outlineLevel="1">
      <c r="B132" s="49" t="s">
        <v>802</v>
      </c>
      <c r="C132" s="404" t="s">
        <v>24</v>
      </c>
      <c r="D132" s="404"/>
      <c r="E132" s="404" t="s">
        <v>58</v>
      </c>
      <c r="F132" s="404">
        <f>VLOOKUP($B132,[2]Codes!$A$1:$K$65536,5,FALSE)</f>
        <v>1</v>
      </c>
      <c r="G132" s="404"/>
      <c r="H132" s="404"/>
      <c r="I132" s="404"/>
      <c r="J132" s="404"/>
      <c r="K132" s="404"/>
      <c r="L132" s="404" t="s">
        <v>803</v>
      </c>
      <c r="M132" s="404"/>
      <c r="N132" s="49" t="s">
        <v>804</v>
      </c>
      <c r="O132" s="109" t="str">
        <f>A143</f>
        <v>C6.06</v>
      </c>
      <c r="P132" s="115" t="s">
        <v>140</v>
      </c>
    </row>
    <row r="133" spans="1:16" outlineLevel="1">
      <c r="B133" s="49" t="s">
        <v>805</v>
      </c>
      <c r="C133" s="404" t="str">
        <f>VLOOKUP($B133,[2]Codes!$A$1:$K$65536,2,FALSE)</f>
        <v>Response</v>
      </c>
      <c r="D133" s="404"/>
      <c r="E133" s="404" t="s">
        <v>58</v>
      </c>
      <c r="F133" s="404">
        <f>VLOOKUP($B133,[2]Codes!$A$1:$K$65536,5,FALSE)</f>
        <v>2</v>
      </c>
      <c r="G133" s="404"/>
      <c r="H133" s="404"/>
      <c r="I133" s="404"/>
      <c r="J133" s="404"/>
      <c r="K133" s="404"/>
      <c r="L133" s="404" t="s">
        <v>806</v>
      </c>
      <c r="M133" s="404"/>
      <c r="N133" s="49" t="s">
        <v>807</v>
      </c>
      <c r="O133" s="109" t="str">
        <f>A143</f>
        <v>C6.06</v>
      </c>
      <c r="P133" s="115" t="s">
        <v>140</v>
      </c>
    </row>
    <row r="134" spans="1:16" outlineLevel="1">
      <c r="C134" s="404" t="s">
        <v>24</v>
      </c>
      <c r="D134" s="404"/>
      <c r="E134" s="404" t="s">
        <v>58</v>
      </c>
      <c r="F134" s="404"/>
      <c r="G134" s="404"/>
      <c r="H134" s="404"/>
      <c r="I134" s="404"/>
      <c r="J134" s="404"/>
      <c r="K134" s="404"/>
      <c r="L134" s="404" t="s">
        <v>808</v>
      </c>
      <c r="M134" s="404"/>
      <c r="N134" s="49" t="s">
        <v>809</v>
      </c>
      <c r="O134" s="109" t="str">
        <f>$O$133</f>
        <v>C6.06</v>
      </c>
      <c r="P134" s="115"/>
    </row>
    <row r="135" spans="1:16" outlineLevel="1">
      <c r="B135" s="49" t="s">
        <v>810</v>
      </c>
      <c r="C135" s="404" t="s">
        <v>24</v>
      </c>
      <c r="D135" s="404"/>
      <c r="E135" s="404" t="s">
        <v>58</v>
      </c>
      <c r="F135" s="404">
        <f>VLOOKUP($B135,[2]Codes!$A$1:$K$65536,5,FALSE)</f>
        <v>3</v>
      </c>
      <c r="G135" s="404"/>
      <c r="H135" s="404"/>
      <c r="I135" s="404"/>
      <c r="J135" s="404"/>
      <c r="K135" s="404"/>
      <c r="L135" s="404" t="s">
        <v>811</v>
      </c>
      <c r="M135" s="404"/>
      <c r="N135" s="49" t="s">
        <v>812</v>
      </c>
      <c r="O135" s="109" t="str">
        <f>$O$133</f>
        <v>C6.06</v>
      </c>
      <c r="P135" s="115" t="s">
        <v>140</v>
      </c>
    </row>
    <row r="136" spans="1:16" outlineLevel="1">
      <c r="B136" s="49" t="s">
        <v>813</v>
      </c>
      <c r="C136" s="404" t="s">
        <v>24</v>
      </c>
      <c r="D136" s="404"/>
      <c r="E136" s="404" t="s">
        <v>58</v>
      </c>
      <c r="F136" s="404">
        <f>VLOOKUP($B136,[2]Codes!$A$1:$K$65536,5,FALSE)</f>
        <v>4</v>
      </c>
      <c r="G136" s="404"/>
      <c r="H136" s="404"/>
      <c r="I136" s="404"/>
      <c r="J136" s="404"/>
      <c r="K136" s="404"/>
      <c r="L136" s="404" t="s">
        <v>814</v>
      </c>
      <c r="M136" s="404"/>
      <c r="N136" s="49" t="s">
        <v>815</v>
      </c>
      <c r="O136" s="109" t="str">
        <f>A143</f>
        <v>C6.06</v>
      </c>
      <c r="P136" s="115" t="s">
        <v>140</v>
      </c>
    </row>
    <row r="137" spans="1:16" outlineLevel="1">
      <c r="B137" s="49" t="s">
        <v>816</v>
      </c>
      <c r="C137" s="404" t="s">
        <v>24</v>
      </c>
      <c r="D137" s="404"/>
      <c r="E137" s="404" t="s">
        <v>58</v>
      </c>
      <c r="F137" s="404">
        <f>VLOOKUP($B137,[2]Codes!$A$1:$K$65536,5,FALSE)</f>
        <v>5</v>
      </c>
      <c r="G137" s="404"/>
      <c r="H137" s="404"/>
      <c r="I137" s="404"/>
      <c r="J137" s="404"/>
      <c r="K137" s="404"/>
      <c r="L137" s="404" t="s">
        <v>817</v>
      </c>
      <c r="M137" s="404"/>
      <c r="N137" s="49" t="s">
        <v>818</v>
      </c>
      <c r="O137" s="109" t="str">
        <f>A143</f>
        <v>C6.06</v>
      </c>
      <c r="P137" s="115" t="s">
        <v>140</v>
      </c>
    </row>
    <row r="138" spans="1:16" outlineLevel="1">
      <c r="B138" s="49" t="s">
        <v>819</v>
      </c>
      <c r="C138" s="404" t="s">
        <v>24</v>
      </c>
      <c r="D138" s="404"/>
      <c r="E138" s="404" t="s">
        <v>58</v>
      </c>
      <c r="F138" s="404">
        <f>VLOOKUP($B138,[2]Codes!$A$1:$K$65536,5,FALSE)</f>
        <v>6</v>
      </c>
      <c r="G138" s="404"/>
      <c r="H138" s="404"/>
      <c r="I138" s="404"/>
      <c r="J138" s="404"/>
      <c r="K138" s="404"/>
      <c r="L138" s="404" t="s">
        <v>820</v>
      </c>
      <c r="M138" s="404"/>
      <c r="N138" s="49" t="s">
        <v>821</v>
      </c>
      <c r="O138" s="109" t="str">
        <f>A143</f>
        <v>C6.06</v>
      </c>
      <c r="P138" s="115" t="s">
        <v>140</v>
      </c>
    </row>
    <row r="139" spans="1:16" outlineLevel="1">
      <c r="B139" s="49" t="s">
        <v>822</v>
      </c>
      <c r="C139" s="404" t="s">
        <v>24</v>
      </c>
      <c r="D139" s="404"/>
      <c r="E139" s="404" t="s">
        <v>58</v>
      </c>
      <c r="F139" s="404">
        <f>VLOOKUP($B139,[2]Codes!$A$1:$K$65536,5,FALSE)</f>
        <v>7</v>
      </c>
      <c r="G139" s="404"/>
      <c r="H139" s="404"/>
      <c r="I139" s="404"/>
      <c r="J139" s="404"/>
      <c r="K139" s="404"/>
      <c r="L139" s="404" t="s">
        <v>823</v>
      </c>
      <c r="M139" s="404"/>
      <c r="N139" s="49" t="s">
        <v>824</v>
      </c>
      <c r="O139" s="109" t="str">
        <f>A143</f>
        <v>C6.06</v>
      </c>
      <c r="P139" s="115" t="s">
        <v>140</v>
      </c>
    </row>
    <row r="140" spans="1:16" outlineLevel="1">
      <c r="B140" s="49" t="s">
        <v>825</v>
      </c>
      <c r="C140" s="404" t="s">
        <v>24</v>
      </c>
      <c r="D140" s="404"/>
      <c r="E140" s="404" t="s">
        <v>58</v>
      </c>
      <c r="F140" s="404">
        <f>VLOOKUP($B140,[2]Codes!$A$1:$K$65536,5,FALSE)</f>
        <v>8</v>
      </c>
      <c r="G140" s="404"/>
      <c r="H140" s="404"/>
      <c r="I140" s="404"/>
      <c r="J140" s="404"/>
      <c r="K140" s="404"/>
      <c r="L140" s="404" t="s">
        <v>826</v>
      </c>
      <c r="M140" s="404"/>
      <c r="N140" s="49" t="s">
        <v>827</v>
      </c>
      <c r="O140" s="109" t="str">
        <f>A143</f>
        <v>C6.06</v>
      </c>
      <c r="P140" s="115" t="s">
        <v>140</v>
      </c>
    </row>
    <row r="141" spans="1:16" outlineLevel="1">
      <c r="B141" s="49" t="s">
        <v>828</v>
      </c>
      <c r="C141" s="404" t="s">
        <v>24</v>
      </c>
      <c r="D141" s="404"/>
      <c r="E141" s="404" t="s">
        <v>58</v>
      </c>
      <c r="F141" s="404">
        <f>VLOOKUP($B141,[2]Codes!$A$1:$K$65536,5,FALSE)</f>
        <v>9</v>
      </c>
      <c r="G141" s="404"/>
      <c r="H141" s="404"/>
      <c r="I141" s="404"/>
      <c r="J141" s="404"/>
      <c r="K141" s="404"/>
      <c r="L141" s="404" t="s">
        <v>829</v>
      </c>
      <c r="M141" s="404"/>
      <c r="N141" s="49" t="s">
        <v>830</v>
      </c>
      <c r="O141" s="109" t="str">
        <f>A143</f>
        <v>C6.06</v>
      </c>
      <c r="P141" s="115" t="s">
        <v>140</v>
      </c>
    </row>
    <row r="142" spans="1:16" outlineLevel="1">
      <c r="B142" s="49" t="s">
        <v>831</v>
      </c>
      <c r="C142" s="53" t="s">
        <v>24</v>
      </c>
      <c r="D142" s="53"/>
      <c r="E142" s="53" t="s">
        <v>58</v>
      </c>
      <c r="F142" s="53">
        <f>VLOOKUP($B142,[2]Codes!$A$1:$K$65536,5,FALSE)</f>
        <v>10</v>
      </c>
      <c r="G142" s="53"/>
      <c r="H142" s="53"/>
      <c r="I142" s="53"/>
      <c r="J142" s="53"/>
      <c r="K142" s="53"/>
      <c r="L142" s="53" t="s">
        <v>832</v>
      </c>
      <c r="M142" s="53"/>
      <c r="N142" s="49" t="s">
        <v>833</v>
      </c>
      <c r="O142" s="109" t="str">
        <f>A143</f>
        <v>C6.06</v>
      </c>
      <c r="P142" s="115" t="s">
        <v>140</v>
      </c>
    </row>
    <row r="143" spans="1:16">
      <c r="A143" s="170" t="s">
        <v>834</v>
      </c>
      <c r="B143" s="171"/>
      <c r="C143" s="171" t="s">
        <v>11</v>
      </c>
      <c r="D143" s="171" t="s">
        <v>703</v>
      </c>
      <c r="E143" s="171" t="s">
        <v>704</v>
      </c>
      <c r="F143" s="171" t="s">
        <v>54</v>
      </c>
      <c r="G143" s="35"/>
      <c r="H143" s="35"/>
      <c r="I143" s="35"/>
      <c r="J143" s="35"/>
      <c r="K143" s="403" t="s">
        <v>835</v>
      </c>
      <c r="M143" s="403" t="s">
        <v>836</v>
      </c>
      <c r="N143" s="35"/>
      <c r="O143" s="178"/>
      <c r="P143" s="173"/>
    </row>
    <row r="144" spans="1:16" outlineLevel="1">
      <c r="B144" s="49" t="s">
        <v>837</v>
      </c>
      <c r="C144" s="189" t="s">
        <v>24</v>
      </c>
      <c r="D144" s="53"/>
      <c r="E144" s="53" t="s">
        <v>58</v>
      </c>
      <c r="F144" s="189">
        <f>VLOOKUP($B144,[2]Codes!$A$1:$K$65536,5,FALSE)</f>
        <v>1</v>
      </c>
      <c r="G144" s="53"/>
      <c r="H144" s="53"/>
      <c r="I144" s="53"/>
      <c r="J144" s="53"/>
      <c r="K144" s="53"/>
      <c r="L144" s="53" t="s">
        <v>838</v>
      </c>
      <c r="M144" s="53"/>
      <c r="N144" s="49" t="s">
        <v>839</v>
      </c>
      <c r="O144" s="109" t="str">
        <f t="shared" ref="O144:O152" si="0">A155</f>
        <v>C6.06a</v>
      </c>
      <c r="P144" s="115" t="s">
        <v>140</v>
      </c>
    </row>
    <row r="145" spans="1:16" outlineLevel="1">
      <c r="B145" s="49" t="s">
        <v>840</v>
      </c>
      <c r="C145" s="189" t="s">
        <v>24</v>
      </c>
      <c r="D145" s="53"/>
      <c r="E145" s="53" t="s">
        <v>58</v>
      </c>
      <c r="F145" s="189">
        <f>VLOOKUP($B145,[2]Codes!$A$1:$K$65536,5,FALSE)</f>
        <v>2</v>
      </c>
      <c r="G145" s="53"/>
      <c r="H145" s="53"/>
      <c r="I145" s="53"/>
      <c r="J145" s="53"/>
      <c r="K145" s="53"/>
      <c r="L145" s="53" t="s">
        <v>841</v>
      </c>
      <c r="M145" s="53"/>
      <c r="N145" s="49" t="s">
        <v>842</v>
      </c>
      <c r="O145" s="109" t="str">
        <f t="shared" si="0"/>
        <v>C6.06b</v>
      </c>
      <c r="P145" s="115" t="s">
        <v>140</v>
      </c>
    </row>
    <row r="146" spans="1:16" outlineLevel="1">
      <c r="B146" s="49" t="s">
        <v>843</v>
      </c>
      <c r="C146" s="189" t="s">
        <v>24</v>
      </c>
      <c r="D146" s="53"/>
      <c r="E146" s="53" t="s">
        <v>58</v>
      </c>
      <c r="F146" s="189">
        <f>VLOOKUP($B146,[2]Codes!$A$1:$K$65536,5,FALSE)</f>
        <v>3</v>
      </c>
      <c r="G146" s="53"/>
      <c r="H146" s="53"/>
      <c r="I146" s="53"/>
      <c r="J146" s="53"/>
      <c r="K146" s="53"/>
      <c r="L146" s="53" t="s">
        <v>844</v>
      </c>
      <c r="M146" s="53"/>
      <c r="N146" s="49" t="s">
        <v>845</v>
      </c>
      <c r="O146" s="109" t="str">
        <f t="shared" si="0"/>
        <v>C6.06c</v>
      </c>
      <c r="P146" s="115" t="s">
        <v>140</v>
      </c>
    </row>
    <row r="147" spans="1:16" outlineLevel="1">
      <c r="B147" s="49" t="s">
        <v>846</v>
      </c>
      <c r="C147" s="189" t="s">
        <v>24</v>
      </c>
      <c r="D147" s="53"/>
      <c r="E147" s="53" t="s">
        <v>58</v>
      </c>
      <c r="F147" s="189">
        <f>VLOOKUP($B147,[2]Codes!$A$1:$K$65536,5,FALSE)</f>
        <v>4</v>
      </c>
      <c r="G147" s="53"/>
      <c r="H147" s="53"/>
      <c r="I147" s="53"/>
      <c r="J147" s="53"/>
      <c r="K147" s="53"/>
      <c r="L147" s="53" t="s">
        <v>847</v>
      </c>
      <c r="M147" s="53"/>
      <c r="N147" s="49" t="s">
        <v>848</v>
      </c>
      <c r="O147" s="109" t="str">
        <f t="shared" si="0"/>
        <v>C6.06d</v>
      </c>
      <c r="P147" s="115" t="s">
        <v>140</v>
      </c>
    </row>
    <row r="148" spans="1:16" outlineLevel="1">
      <c r="B148" s="49" t="s">
        <v>849</v>
      </c>
      <c r="C148" s="189" t="s">
        <v>24</v>
      </c>
      <c r="D148" s="53"/>
      <c r="E148" s="53" t="s">
        <v>58</v>
      </c>
      <c r="F148" s="189">
        <f>VLOOKUP($B148,[2]Codes!$A$1:$K$65536,5,FALSE)</f>
        <v>5</v>
      </c>
      <c r="G148" s="53"/>
      <c r="H148" s="53"/>
      <c r="I148" s="53"/>
      <c r="J148" s="53"/>
      <c r="K148" s="53"/>
      <c r="L148" s="53" t="s">
        <v>850</v>
      </c>
      <c r="M148" s="53"/>
      <c r="N148" s="49" t="s">
        <v>851</v>
      </c>
      <c r="O148" s="109" t="str">
        <f t="shared" si="0"/>
        <v>C6.06e</v>
      </c>
      <c r="P148" s="115" t="s">
        <v>140</v>
      </c>
    </row>
    <row r="149" spans="1:16" outlineLevel="1">
      <c r="B149" s="49" t="s">
        <v>852</v>
      </c>
      <c r="C149" s="189" t="s">
        <v>24</v>
      </c>
      <c r="D149" s="53"/>
      <c r="E149" s="53" t="s">
        <v>58</v>
      </c>
      <c r="F149" s="189">
        <f>VLOOKUP($B149,[2]Codes!$A$1:$K$65536,5,FALSE)</f>
        <v>6</v>
      </c>
      <c r="G149" s="53"/>
      <c r="H149" s="53"/>
      <c r="I149" s="53"/>
      <c r="J149" s="53"/>
      <c r="K149" s="53"/>
      <c r="L149" s="53" t="s">
        <v>853</v>
      </c>
      <c r="M149" s="53"/>
      <c r="N149" s="49" t="s">
        <v>854</v>
      </c>
      <c r="O149" s="109" t="str">
        <f t="shared" si="0"/>
        <v>C6.06f</v>
      </c>
      <c r="P149" s="115" t="s">
        <v>140</v>
      </c>
    </row>
    <row r="150" spans="1:16" outlineLevel="1">
      <c r="B150" s="49" t="s">
        <v>855</v>
      </c>
      <c r="C150" s="189" t="s">
        <v>24</v>
      </c>
      <c r="D150" s="53"/>
      <c r="E150" s="53" t="s">
        <v>58</v>
      </c>
      <c r="F150" s="189">
        <f>VLOOKUP($B150,[2]Codes!$A$1:$K$65536,5,FALSE)</f>
        <v>7</v>
      </c>
      <c r="G150" s="53"/>
      <c r="H150" s="53"/>
      <c r="I150" s="53"/>
      <c r="J150" s="53"/>
      <c r="K150" s="53"/>
      <c r="L150" s="53" t="s">
        <v>856</v>
      </c>
      <c r="M150" s="53"/>
      <c r="N150" s="49" t="s">
        <v>857</v>
      </c>
      <c r="O150" s="109" t="str">
        <f t="shared" si="0"/>
        <v>C6.06g</v>
      </c>
      <c r="P150" s="115" t="s">
        <v>140</v>
      </c>
    </row>
    <row r="151" spans="1:16" outlineLevel="1">
      <c r="B151" s="49" t="s">
        <v>858</v>
      </c>
      <c r="C151" s="189" t="s">
        <v>24</v>
      </c>
      <c r="D151" s="53"/>
      <c r="E151" s="53" t="s">
        <v>58</v>
      </c>
      <c r="F151" s="189">
        <f>VLOOKUP($B151,[2]Codes!$A$1:$K$65536,5,FALSE)</f>
        <v>8</v>
      </c>
      <c r="G151" s="53"/>
      <c r="H151" s="53"/>
      <c r="I151" s="53"/>
      <c r="J151" s="53"/>
      <c r="K151" s="53"/>
      <c r="L151" s="53" t="s">
        <v>859</v>
      </c>
      <c r="M151" s="53"/>
      <c r="N151" s="49" t="s">
        <v>860</v>
      </c>
      <c r="O151" s="109" t="str">
        <f t="shared" si="0"/>
        <v>C6.06h</v>
      </c>
      <c r="P151" s="115" t="s">
        <v>140</v>
      </c>
    </row>
    <row r="152" spans="1:16" outlineLevel="1">
      <c r="B152" s="49" t="s">
        <v>861</v>
      </c>
      <c r="C152" s="189" t="s">
        <v>24</v>
      </c>
      <c r="D152" s="53"/>
      <c r="E152" s="53" t="s">
        <v>58</v>
      </c>
      <c r="F152" s="189">
        <f>VLOOKUP($B152,[2]Codes!$A$1:$K$65536,5,FALSE)</f>
        <v>10</v>
      </c>
      <c r="G152" s="53"/>
      <c r="H152" s="53"/>
      <c r="I152" s="53"/>
      <c r="J152" s="53"/>
      <c r="K152" s="53"/>
      <c r="L152" s="53" t="s">
        <v>862</v>
      </c>
      <c r="M152" s="53"/>
      <c r="N152" s="49" t="s">
        <v>863</v>
      </c>
      <c r="O152" s="109" t="str">
        <f t="shared" si="0"/>
        <v>C6.06i</v>
      </c>
      <c r="P152" s="115" t="s">
        <v>140</v>
      </c>
    </row>
    <row r="153" spans="1:16" outlineLevel="1">
      <c r="C153" s="189" t="s">
        <v>24</v>
      </c>
      <c r="D153" s="53"/>
      <c r="E153" s="53" t="s">
        <v>58</v>
      </c>
      <c r="F153" s="189"/>
      <c r="G153" s="53"/>
      <c r="H153" s="53"/>
      <c r="I153" s="53"/>
      <c r="J153" s="53"/>
      <c r="K153" s="53"/>
      <c r="L153" s="53" t="s">
        <v>864</v>
      </c>
      <c r="M153" s="53"/>
      <c r="N153" s="49" t="s">
        <v>865</v>
      </c>
      <c r="O153" s="109" t="str">
        <f>A164</f>
        <v>C6.06j</v>
      </c>
      <c r="P153" s="115"/>
    </row>
    <row r="154" spans="1:16" s="192" customFormat="1">
      <c r="A154" s="192" t="s">
        <v>866</v>
      </c>
      <c r="L154" s="193"/>
      <c r="M154" s="193"/>
      <c r="N154" s="193"/>
      <c r="O154" s="194"/>
    </row>
    <row r="155" spans="1:16" s="49" customFormat="1">
      <c r="A155" s="170" t="s">
        <v>867</v>
      </c>
      <c r="B155" s="176"/>
      <c r="C155" s="176" t="s">
        <v>11</v>
      </c>
      <c r="D155" s="176" t="s">
        <v>137</v>
      </c>
      <c r="E155" s="176" t="s">
        <v>104</v>
      </c>
      <c r="F155" s="176" t="s">
        <v>16</v>
      </c>
      <c r="K155" s="53" t="s">
        <v>868</v>
      </c>
      <c r="M155" s="53" t="s">
        <v>869</v>
      </c>
      <c r="O155" s="176" t="s">
        <v>870</v>
      </c>
      <c r="P155" s="115" t="s">
        <v>140</v>
      </c>
    </row>
    <row r="156" spans="1:16" s="49" customFormat="1">
      <c r="A156" s="174" t="s">
        <v>871</v>
      </c>
      <c r="B156" s="176"/>
      <c r="C156" s="176" t="s">
        <v>11</v>
      </c>
      <c r="D156" s="176" t="s">
        <v>137</v>
      </c>
      <c r="E156" s="176" t="s">
        <v>104</v>
      </c>
      <c r="F156" s="176" t="s">
        <v>16</v>
      </c>
      <c r="K156" s="53" t="s">
        <v>872</v>
      </c>
      <c r="M156" s="53" t="s">
        <v>873</v>
      </c>
      <c r="O156" s="176" t="s">
        <v>870</v>
      </c>
      <c r="P156" s="115" t="s">
        <v>140</v>
      </c>
    </row>
    <row r="157" spans="1:16" s="49" customFormat="1">
      <c r="A157" s="174" t="s">
        <v>874</v>
      </c>
      <c r="B157" s="176"/>
      <c r="C157" s="176" t="s">
        <v>11</v>
      </c>
      <c r="D157" s="176" t="s">
        <v>137</v>
      </c>
      <c r="E157" s="176" t="s">
        <v>104</v>
      </c>
      <c r="F157" s="176" t="s">
        <v>16</v>
      </c>
      <c r="K157" s="53" t="s">
        <v>875</v>
      </c>
      <c r="M157" s="53" t="s">
        <v>876</v>
      </c>
      <c r="O157" s="176" t="s">
        <v>870</v>
      </c>
      <c r="P157" s="115" t="s">
        <v>140</v>
      </c>
    </row>
    <row r="158" spans="1:16" s="49" customFormat="1">
      <c r="A158" s="174" t="s">
        <v>877</v>
      </c>
      <c r="B158" s="176"/>
      <c r="C158" s="176" t="s">
        <v>11</v>
      </c>
      <c r="D158" s="176" t="s">
        <v>137</v>
      </c>
      <c r="E158" s="176" t="s">
        <v>104</v>
      </c>
      <c r="F158" s="176" t="s">
        <v>16</v>
      </c>
      <c r="K158" s="53" t="s">
        <v>878</v>
      </c>
      <c r="M158" s="53" t="s">
        <v>879</v>
      </c>
      <c r="O158" s="176" t="s">
        <v>870</v>
      </c>
      <c r="P158" s="115" t="s">
        <v>140</v>
      </c>
    </row>
    <row r="159" spans="1:16" s="49" customFormat="1">
      <c r="A159" s="174" t="s">
        <v>880</v>
      </c>
      <c r="B159" s="176"/>
      <c r="C159" s="176" t="s">
        <v>11</v>
      </c>
      <c r="D159" s="176" t="s">
        <v>137</v>
      </c>
      <c r="E159" s="176" t="s">
        <v>104</v>
      </c>
      <c r="F159" s="176" t="s">
        <v>16</v>
      </c>
      <c r="K159" s="53" t="s">
        <v>881</v>
      </c>
      <c r="M159" s="53" t="s">
        <v>882</v>
      </c>
      <c r="O159" s="176" t="s">
        <v>870</v>
      </c>
      <c r="P159" s="115" t="s">
        <v>140</v>
      </c>
    </row>
    <row r="160" spans="1:16" s="49" customFormat="1">
      <c r="A160" s="174" t="s">
        <v>883</v>
      </c>
      <c r="B160" s="176"/>
      <c r="C160" s="176" t="s">
        <v>11</v>
      </c>
      <c r="D160" s="176" t="s">
        <v>137</v>
      </c>
      <c r="E160" s="176" t="s">
        <v>104</v>
      </c>
      <c r="F160" s="176" t="s">
        <v>16</v>
      </c>
      <c r="K160" s="53" t="s">
        <v>884</v>
      </c>
      <c r="M160" s="53" t="s">
        <v>885</v>
      </c>
      <c r="O160" s="176" t="s">
        <v>870</v>
      </c>
      <c r="P160" s="115" t="s">
        <v>140</v>
      </c>
    </row>
    <row r="161" spans="1:19" s="49" customFormat="1">
      <c r="A161" s="174" t="s">
        <v>886</v>
      </c>
      <c r="B161" s="176"/>
      <c r="C161" s="176" t="s">
        <v>11</v>
      </c>
      <c r="D161" s="176" t="s">
        <v>137</v>
      </c>
      <c r="E161" s="176" t="s">
        <v>104</v>
      </c>
      <c r="F161" s="176" t="s">
        <v>16</v>
      </c>
      <c r="K161" s="53" t="s">
        <v>887</v>
      </c>
      <c r="M161" s="53" t="s">
        <v>888</v>
      </c>
      <c r="O161" s="176" t="s">
        <v>870</v>
      </c>
      <c r="P161" s="115" t="s">
        <v>140</v>
      </c>
    </row>
    <row r="162" spans="1:19" s="49" customFormat="1">
      <c r="A162" s="174" t="s">
        <v>889</v>
      </c>
      <c r="B162" s="176"/>
      <c r="C162" s="176" t="s">
        <v>11</v>
      </c>
      <c r="D162" s="176" t="s">
        <v>137</v>
      </c>
      <c r="E162" s="176" t="s">
        <v>104</v>
      </c>
      <c r="F162" s="176" t="s">
        <v>16</v>
      </c>
      <c r="K162" s="53" t="s">
        <v>890</v>
      </c>
      <c r="M162" s="53" t="s">
        <v>891</v>
      </c>
      <c r="O162" s="176" t="s">
        <v>870</v>
      </c>
      <c r="P162" s="115" t="s">
        <v>140</v>
      </c>
    </row>
    <row r="163" spans="1:19" s="49" customFormat="1">
      <c r="A163" s="174" t="s">
        <v>892</v>
      </c>
      <c r="B163" s="176"/>
      <c r="C163" s="176" t="s">
        <v>11</v>
      </c>
      <c r="D163" s="176" t="s">
        <v>137</v>
      </c>
      <c r="E163" s="176" t="s">
        <v>104</v>
      </c>
      <c r="F163" s="176" t="s">
        <v>16</v>
      </c>
      <c r="K163" s="53" t="s">
        <v>893</v>
      </c>
      <c r="M163" s="53" t="s">
        <v>894</v>
      </c>
      <c r="O163" s="176" t="s">
        <v>870</v>
      </c>
      <c r="P163" s="115" t="s">
        <v>140</v>
      </c>
    </row>
    <row r="164" spans="1:19" s="49" customFormat="1">
      <c r="A164" s="174" t="s">
        <v>895</v>
      </c>
      <c r="B164" s="176"/>
      <c r="C164" s="176" t="s">
        <v>11</v>
      </c>
      <c r="D164" s="176" t="s">
        <v>137</v>
      </c>
      <c r="E164" s="176" t="s">
        <v>104</v>
      </c>
      <c r="F164" s="176" t="s">
        <v>16</v>
      </c>
      <c r="K164" s="53" t="s">
        <v>896</v>
      </c>
      <c r="M164" s="53" t="s">
        <v>897</v>
      </c>
      <c r="O164" s="176"/>
      <c r="P164" s="115"/>
    </row>
    <row r="165" spans="1:19" s="192" customFormat="1">
      <c r="A165" s="192" t="s">
        <v>898</v>
      </c>
      <c r="L165" s="193"/>
      <c r="M165" s="193"/>
      <c r="N165" s="193"/>
      <c r="O165" s="194"/>
    </row>
    <row r="166" spans="1:19" s="166" customFormat="1">
      <c r="A166" s="166" t="s">
        <v>899</v>
      </c>
      <c r="B166" s="167"/>
      <c r="C166" s="167"/>
      <c r="D166" s="167"/>
      <c r="E166" s="167"/>
      <c r="F166" s="167"/>
      <c r="G166" s="165"/>
      <c r="H166" s="165"/>
      <c r="I166" s="165"/>
      <c r="J166" s="165"/>
      <c r="K166" s="167"/>
      <c r="L166" s="165"/>
      <c r="M166" s="165" t="s">
        <v>900</v>
      </c>
      <c r="O166" s="190"/>
      <c r="P166" s="167"/>
    </row>
    <row r="167" spans="1:19">
      <c r="A167" s="170" t="s">
        <v>901</v>
      </c>
      <c r="B167" s="171"/>
      <c r="C167" s="76" t="s">
        <v>11</v>
      </c>
      <c r="D167" s="76" t="s">
        <v>137</v>
      </c>
      <c r="E167" s="76" t="s">
        <v>902</v>
      </c>
      <c r="F167" s="76"/>
      <c r="G167" s="76"/>
      <c r="H167" s="76"/>
      <c r="I167" s="76"/>
      <c r="J167" s="76"/>
      <c r="K167" s="35" t="s">
        <v>903</v>
      </c>
      <c r="L167" s="76"/>
      <c r="M167" s="35" t="s">
        <v>1032</v>
      </c>
      <c r="N167" s="35"/>
      <c r="O167" s="178"/>
      <c r="P167" s="173"/>
    </row>
    <row r="168" spans="1:19" s="49" customFormat="1">
      <c r="A168" s="35"/>
      <c r="C168" s="49" t="s">
        <v>24</v>
      </c>
      <c r="E168" s="49" t="s">
        <v>58</v>
      </c>
      <c r="F168" s="49">
        <v>0</v>
      </c>
      <c r="G168" s="27"/>
      <c r="H168" s="27"/>
      <c r="I168" s="27"/>
      <c r="J168" s="27"/>
      <c r="L168" s="53" t="s">
        <v>106</v>
      </c>
      <c r="M168" s="53"/>
      <c r="N168" s="53" t="s">
        <v>107</v>
      </c>
      <c r="O168" s="62" t="s">
        <v>904</v>
      </c>
      <c r="Q168" s="35"/>
    </row>
    <row r="169" spans="1:19" s="49" customFormat="1">
      <c r="A169" s="35"/>
      <c r="C169" s="49" t="s">
        <v>24</v>
      </c>
      <c r="E169" s="49" t="s">
        <v>58</v>
      </c>
      <c r="F169" s="49">
        <v>1</v>
      </c>
      <c r="G169" s="27"/>
      <c r="H169" s="27"/>
      <c r="I169" s="27"/>
      <c r="J169" s="27"/>
      <c r="L169" s="53" t="s">
        <v>108</v>
      </c>
      <c r="M169" s="53"/>
      <c r="N169" s="53" t="s">
        <v>109</v>
      </c>
      <c r="O169" s="62" t="s">
        <v>904</v>
      </c>
      <c r="Q169" s="35"/>
    </row>
    <row r="170" spans="1:19" s="49" customFormat="1">
      <c r="A170" s="35"/>
      <c r="C170" s="49" t="s">
        <v>24</v>
      </c>
      <c r="E170" s="49" t="s">
        <v>58</v>
      </c>
      <c r="F170" s="49">
        <v>998</v>
      </c>
      <c r="G170" s="27"/>
      <c r="H170" s="27"/>
      <c r="I170" s="27"/>
      <c r="J170" s="27"/>
      <c r="L170" s="53" t="s">
        <v>484</v>
      </c>
      <c r="M170" s="53"/>
      <c r="N170" s="53" t="s">
        <v>485</v>
      </c>
      <c r="O170" s="62" t="s">
        <v>904</v>
      </c>
      <c r="Q170" s="35"/>
    </row>
    <row r="171" spans="1:19">
      <c r="C171" s="49" t="s">
        <v>24</v>
      </c>
      <c r="E171" s="49" t="s">
        <v>58</v>
      </c>
      <c r="F171" s="49">
        <v>999</v>
      </c>
      <c r="L171" s="53" t="s">
        <v>341</v>
      </c>
      <c r="M171" s="53"/>
      <c r="N171" s="53" t="s">
        <v>905</v>
      </c>
    </row>
    <row r="172" spans="1:19" s="166" customFormat="1" collapsed="1">
      <c r="A172" s="166" t="s">
        <v>906</v>
      </c>
      <c r="B172" s="167"/>
      <c r="D172" s="167"/>
      <c r="E172" s="167"/>
      <c r="F172" s="167"/>
      <c r="G172" s="165"/>
      <c r="H172" s="165"/>
      <c r="I172" s="165"/>
      <c r="K172" s="167"/>
      <c r="L172" s="165"/>
      <c r="M172" s="165"/>
      <c r="N172" s="165"/>
      <c r="O172" s="195"/>
      <c r="P172" s="167"/>
    </row>
    <row r="173" spans="1:19" ht="38.25" customHeight="1">
      <c r="A173" s="173" t="s">
        <v>907</v>
      </c>
      <c r="B173" s="171"/>
      <c r="C173" s="171" t="s">
        <v>11</v>
      </c>
      <c r="D173" s="171" t="s">
        <v>137</v>
      </c>
      <c r="E173" s="171" t="s">
        <v>104</v>
      </c>
      <c r="F173" s="171" t="s">
        <v>908</v>
      </c>
      <c r="G173" s="35"/>
      <c r="H173" s="35"/>
      <c r="I173" s="35"/>
      <c r="J173" s="35"/>
      <c r="K173" s="511" t="s">
        <v>909</v>
      </c>
      <c r="L173" s="511"/>
      <c r="M173" s="511" t="s">
        <v>910</v>
      </c>
      <c r="N173" s="511"/>
      <c r="O173" s="34"/>
      <c r="P173" s="173"/>
      <c r="Q173" s="35" t="s">
        <v>108</v>
      </c>
      <c r="R173" s="35" t="s">
        <v>694</v>
      </c>
    </row>
    <row r="174" spans="1:19" s="43" customFormat="1">
      <c r="A174" s="144" t="s">
        <v>911</v>
      </c>
      <c r="B174" s="42"/>
      <c r="C174" s="42" t="s">
        <v>11</v>
      </c>
      <c r="D174" s="53" t="s">
        <v>20</v>
      </c>
      <c r="E174" s="42" t="s">
        <v>26</v>
      </c>
      <c r="F174" s="42" t="s">
        <v>54</v>
      </c>
      <c r="G174" s="44"/>
      <c r="H174" s="44"/>
      <c r="I174" s="44"/>
      <c r="J174" s="44"/>
      <c r="K174" s="49" t="s">
        <v>912</v>
      </c>
      <c r="L174" s="196"/>
      <c r="M174" s="53" t="s">
        <v>913</v>
      </c>
      <c r="N174" s="197"/>
      <c r="O174" s="51"/>
      <c r="P174" s="41"/>
      <c r="Q174" s="41"/>
      <c r="R174" s="41"/>
      <c r="S174" s="41" t="s">
        <v>140</v>
      </c>
    </row>
    <row r="175" spans="1:19" s="48" customFormat="1" outlineLevel="1">
      <c r="A175" s="52"/>
      <c r="B175" s="52" t="s">
        <v>914</v>
      </c>
      <c r="C175" s="50" t="s">
        <v>24</v>
      </c>
      <c r="D175" s="50"/>
      <c r="E175" s="50" t="s">
        <v>58</v>
      </c>
      <c r="F175" s="50">
        <v>1</v>
      </c>
      <c r="G175" s="50"/>
      <c r="H175" s="50"/>
      <c r="I175" s="50"/>
      <c r="J175" s="50"/>
      <c r="K175" s="50"/>
      <c r="L175" s="50" t="s">
        <v>915</v>
      </c>
      <c r="M175" s="50"/>
      <c r="N175" s="50" t="s">
        <v>916</v>
      </c>
      <c r="O175" s="47" t="str">
        <f>A180</f>
        <v>C8.03</v>
      </c>
      <c r="P175" s="44"/>
      <c r="Q175" s="44"/>
      <c r="R175" s="44"/>
      <c r="S175" s="41" t="s">
        <v>140</v>
      </c>
    </row>
    <row r="176" spans="1:19" s="48" customFormat="1" outlineLevel="1">
      <c r="A176" s="52"/>
      <c r="B176" s="52" t="s">
        <v>917</v>
      </c>
      <c r="C176" s="50" t="s">
        <v>24</v>
      </c>
      <c r="D176" s="50"/>
      <c r="E176" s="50" t="s">
        <v>58</v>
      </c>
      <c r="F176" s="50">
        <v>2</v>
      </c>
      <c r="G176" s="50"/>
      <c r="H176" s="50"/>
      <c r="I176" s="50"/>
      <c r="J176" s="50"/>
      <c r="K176" s="50"/>
      <c r="L176" s="50" t="s">
        <v>918</v>
      </c>
      <c r="M176" s="50"/>
      <c r="N176" s="50" t="s">
        <v>919</v>
      </c>
      <c r="O176" s="51" t="str">
        <f>A182</f>
        <v>C8.05</v>
      </c>
      <c r="P176" s="44"/>
      <c r="Q176" s="44"/>
      <c r="R176" s="44"/>
      <c r="S176" s="41" t="s">
        <v>140</v>
      </c>
    </row>
    <row r="177" spans="1:19" s="48" customFormat="1" outlineLevel="1">
      <c r="A177" s="52"/>
      <c r="B177" s="52" t="s">
        <v>920</v>
      </c>
      <c r="C177" s="50" t="s">
        <v>24</v>
      </c>
      <c r="D177" s="50"/>
      <c r="E177" s="50" t="s">
        <v>58</v>
      </c>
      <c r="F177" s="50">
        <v>3</v>
      </c>
      <c r="G177" s="50"/>
      <c r="H177" s="50"/>
      <c r="I177" s="50"/>
      <c r="J177" s="50"/>
      <c r="K177" s="50"/>
      <c r="L177" s="50" t="s">
        <v>921</v>
      </c>
      <c r="M177" s="50"/>
      <c r="N177" s="50" t="s">
        <v>922</v>
      </c>
      <c r="O177" s="51" t="str">
        <f>A182</f>
        <v>C8.05</v>
      </c>
      <c r="P177" s="44"/>
      <c r="Q177" s="44"/>
      <c r="R177" s="44"/>
      <c r="S177" s="41" t="s">
        <v>140</v>
      </c>
    </row>
    <row r="178" spans="1:19" s="48" customFormat="1" outlineLevel="1">
      <c r="A178" s="52"/>
      <c r="B178" s="52" t="s">
        <v>320</v>
      </c>
      <c r="C178" s="50" t="s">
        <v>24</v>
      </c>
      <c r="D178" s="50"/>
      <c r="E178" s="50" t="s">
        <v>58</v>
      </c>
      <c r="F178" s="50">
        <v>998</v>
      </c>
      <c r="G178" s="50"/>
      <c r="H178" s="50"/>
      <c r="I178" s="50"/>
      <c r="J178" s="50"/>
      <c r="K178" s="50"/>
      <c r="L178" s="50" t="s">
        <v>484</v>
      </c>
      <c r="M178" s="50"/>
      <c r="N178" s="50" t="s">
        <v>485</v>
      </c>
      <c r="O178" s="51" t="str">
        <f>A182</f>
        <v>C8.05</v>
      </c>
      <c r="P178" s="44"/>
      <c r="Q178" s="44"/>
      <c r="R178" s="44"/>
      <c r="S178" s="41" t="s">
        <v>140</v>
      </c>
    </row>
    <row r="179" spans="1:19" s="48" customFormat="1" outlineLevel="1">
      <c r="A179" s="52"/>
      <c r="B179" s="52" t="s">
        <v>923</v>
      </c>
      <c r="C179" s="50" t="s">
        <v>24</v>
      </c>
      <c r="D179" s="50"/>
      <c r="E179" s="50" t="s">
        <v>58</v>
      </c>
      <c r="F179" s="50">
        <v>999</v>
      </c>
      <c r="G179" s="50"/>
      <c r="H179" s="50"/>
      <c r="I179" s="50"/>
      <c r="J179" s="50"/>
      <c r="K179" s="50"/>
      <c r="L179" s="50" t="s">
        <v>924</v>
      </c>
      <c r="M179" s="50"/>
      <c r="N179" s="50" t="s">
        <v>925</v>
      </c>
      <c r="O179" s="51" t="str">
        <f>A182</f>
        <v>C8.05</v>
      </c>
      <c r="P179" s="44"/>
      <c r="Q179" s="44"/>
      <c r="R179" s="44"/>
      <c r="S179" s="41" t="s">
        <v>140</v>
      </c>
    </row>
    <row r="180" spans="1:19" s="43" customFormat="1">
      <c r="A180" s="144" t="s">
        <v>926</v>
      </c>
      <c r="B180" s="42"/>
      <c r="C180" s="53" t="s">
        <v>11</v>
      </c>
      <c r="D180" s="53" t="s">
        <v>20</v>
      </c>
      <c r="E180" s="53" t="s">
        <v>104</v>
      </c>
      <c r="F180" s="53" t="s">
        <v>498</v>
      </c>
      <c r="G180" s="53" t="s">
        <v>300</v>
      </c>
      <c r="H180" s="53" t="s">
        <v>300</v>
      </c>
      <c r="I180" s="53"/>
      <c r="J180" s="53"/>
      <c r="K180" s="53" t="s">
        <v>927</v>
      </c>
      <c r="L180" s="53"/>
      <c r="M180" s="53" t="s">
        <v>928</v>
      </c>
      <c r="O180" s="51" t="str">
        <f>A181</f>
        <v>C8.04</v>
      </c>
      <c r="P180" s="41"/>
      <c r="Q180" s="41"/>
      <c r="R180" s="41"/>
      <c r="S180" s="41" t="s">
        <v>140</v>
      </c>
    </row>
    <row r="181" spans="1:19" s="43" customFormat="1">
      <c r="A181" s="144" t="s">
        <v>929</v>
      </c>
      <c r="B181" s="42"/>
      <c r="C181" s="53" t="s">
        <v>11</v>
      </c>
      <c r="D181" s="53" t="s">
        <v>20</v>
      </c>
      <c r="E181" s="53" t="s">
        <v>104</v>
      </c>
      <c r="F181" s="53" t="s">
        <v>498</v>
      </c>
      <c r="G181" s="53" t="s">
        <v>300</v>
      </c>
      <c r="H181" s="53" t="s">
        <v>300</v>
      </c>
      <c r="I181" s="53"/>
      <c r="J181" s="53"/>
      <c r="K181" s="53" t="s">
        <v>930</v>
      </c>
      <c r="L181" s="53"/>
      <c r="M181" s="53" t="s">
        <v>931</v>
      </c>
      <c r="O181" s="51" t="str">
        <f>A182</f>
        <v>C8.05</v>
      </c>
      <c r="P181" s="41"/>
      <c r="Q181" s="41"/>
      <c r="R181" s="41"/>
      <c r="S181" s="41" t="s">
        <v>140</v>
      </c>
    </row>
    <row r="182" spans="1:19" ht="63" customHeight="1">
      <c r="A182" s="173" t="s">
        <v>932</v>
      </c>
      <c r="B182" s="171"/>
      <c r="C182" s="171" t="s">
        <v>11</v>
      </c>
      <c r="D182" s="171" t="s">
        <v>137</v>
      </c>
      <c r="E182" s="171" t="s">
        <v>121</v>
      </c>
      <c r="F182" s="171" t="s">
        <v>54</v>
      </c>
      <c r="G182" s="35"/>
      <c r="H182" s="35"/>
      <c r="I182" s="35"/>
      <c r="J182" s="35"/>
      <c r="K182" s="511" t="s">
        <v>933</v>
      </c>
      <c r="L182" s="511"/>
      <c r="M182" s="511" t="s">
        <v>934</v>
      </c>
      <c r="N182" s="511"/>
      <c r="O182" s="34"/>
      <c r="P182" s="173"/>
      <c r="Q182" s="35" t="s">
        <v>108</v>
      </c>
      <c r="R182" s="35" t="s">
        <v>935</v>
      </c>
    </row>
    <row r="183" spans="1:19" outlineLevel="1">
      <c r="A183" s="173"/>
      <c r="B183" s="171"/>
      <c r="C183" s="53" t="s">
        <v>24</v>
      </c>
      <c r="D183" s="53"/>
      <c r="E183" s="53" t="s">
        <v>58</v>
      </c>
      <c r="F183" s="176">
        <v>1</v>
      </c>
      <c r="G183" s="35"/>
      <c r="H183" s="35"/>
      <c r="I183" s="35"/>
      <c r="J183" s="35"/>
      <c r="K183" s="100"/>
      <c r="L183" s="198" t="s">
        <v>936</v>
      </c>
      <c r="M183" s="100"/>
      <c r="N183" s="199" t="s">
        <v>937</v>
      </c>
      <c r="O183" s="34" t="str">
        <f>A191</f>
        <v>C8.06</v>
      </c>
      <c r="P183" s="173"/>
    </row>
    <row r="184" spans="1:19" outlineLevel="1">
      <c r="A184" s="173"/>
      <c r="B184" s="171"/>
      <c r="C184" s="53" t="s">
        <v>24</v>
      </c>
      <c r="D184" s="53"/>
      <c r="E184" s="53" t="s">
        <v>58</v>
      </c>
      <c r="F184" s="176">
        <v>2</v>
      </c>
      <c r="G184" s="35"/>
      <c r="H184" s="35"/>
      <c r="I184" s="35"/>
      <c r="J184" s="35"/>
      <c r="K184" s="100"/>
      <c r="L184" s="198" t="s">
        <v>938</v>
      </c>
      <c r="M184" s="100"/>
      <c r="N184" s="199" t="s">
        <v>939</v>
      </c>
      <c r="O184" s="34" t="str">
        <f>A191</f>
        <v>C8.06</v>
      </c>
      <c r="P184" s="173"/>
    </row>
    <row r="185" spans="1:19" outlineLevel="1">
      <c r="A185" s="173"/>
      <c r="B185" s="171"/>
      <c r="C185" s="53" t="s">
        <v>24</v>
      </c>
      <c r="D185" s="53"/>
      <c r="E185" s="53" t="s">
        <v>58</v>
      </c>
      <c r="F185" s="176">
        <v>3</v>
      </c>
      <c r="G185" s="35"/>
      <c r="H185" s="35"/>
      <c r="I185" s="35"/>
      <c r="J185" s="35"/>
      <c r="K185" s="100"/>
      <c r="L185" s="73" t="s">
        <v>940</v>
      </c>
      <c r="M185" s="100"/>
      <c r="N185" s="199" t="s">
        <v>941</v>
      </c>
      <c r="O185" s="34" t="str">
        <f>A191</f>
        <v>C8.06</v>
      </c>
      <c r="P185" s="173"/>
    </row>
    <row r="186" spans="1:19" outlineLevel="1">
      <c r="A186" s="93"/>
      <c r="B186" s="93"/>
      <c r="C186" s="53" t="s">
        <v>24</v>
      </c>
      <c r="D186" s="53"/>
      <c r="E186" s="53" t="s">
        <v>58</v>
      </c>
      <c r="F186" s="53">
        <v>4</v>
      </c>
      <c r="G186" s="53"/>
      <c r="H186" s="53"/>
      <c r="J186" s="53"/>
      <c r="K186" s="53"/>
      <c r="L186" s="73" t="s">
        <v>942</v>
      </c>
      <c r="M186" s="53"/>
      <c r="N186" s="200" t="s">
        <v>943</v>
      </c>
      <c r="O186" s="109" t="str">
        <f>A191</f>
        <v>C8.06</v>
      </c>
      <c r="P186" s="115"/>
    </row>
    <row r="187" spans="1:19" outlineLevel="1">
      <c r="A187" s="93"/>
      <c r="B187" s="93"/>
      <c r="C187" s="53" t="s">
        <v>24</v>
      </c>
      <c r="D187" s="53"/>
      <c r="E187" s="53" t="s">
        <v>58</v>
      </c>
      <c r="F187" s="53">
        <v>5</v>
      </c>
      <c r="G187" s="53"/>
      <c r="H187" s="53"/>
      <c r="J187" s="53"/>
      <c r="K187" s="53"/>
      <c r="L187" s="198" t="s">
        <v>944</v>
      </c>
      <c r="M187" s="53"/>
      <c r="N187" s="200" t="s">
        <v>945</v>
      </c>
      <c r="O187" s="62" t="str">
        <f>A191</f>
        <v>C8.06</v>
      </c>
      <c r="P187" s="115"/>
    </row>
    <row r="188" spans="1:19" outlineLevel="1">
      <c r="A188" s="93"/>
      <c r="B188" s="93"/>
      <c r="C188" s="53" t="s">
        <v>24</v>
      </c>
      <c r="D188" s="53"/>
      <c r="E188" s="53" t="s">
        <v>58</v>
      </c>
      <c r="F188" s="53">
        <v>997</v>
      </c>
      <c r="G188" s="53"/>
      <c r="H188" s="53"/>
      <c r="J188" s="53"/>
      <c r="K188" s="53"/>
      <c r="L188" s="198" t="s">
        <v>155</v>
      </c>
      <c r="M188" s="53"/>
      <c r="N188" s="200" t="s">
        <v>156</v>
      </c>
      <c r="O188" s="62" t="str">
        <f>A190</f>
        <v>C8.05x</v>
      </c>
      <c r="P188" s="115"/>
    </row>
    <row r="189" spans="1:19" outlineLevel="1">
      <c r="A189" s="93"/>
      <c r="B189" s="93" t="s">
        <v>320</v>
      </c>
      <c r="C189" s="53" t="s">
        <v>24</v>
      </c>
      <c r="D189" s="53"/>
      <c r="E189" s="53" t="s">
        <v>58</v>
      </c>
      <c r="F189" s="53">
        <v>998</v>
      </c>
      <c r="G189" s="53"/>
      <c r="H189" s="53"/>
      <c r="J189" s="53"/>
      <c r="K189" s="53"/>
      <c r="L189" s="198" t="s">
        <v>484</v>
      </c>
      <c r="M189" s="53"/>
      <c r="N189" s="200" t="s">
        <v>485</v>
      </c>
      <c r="O189" s="62" t="str">
        <f>A191</f>
        <v>C8.06</v>
      </c>
      <c r="P189" s="115"/>
    </row>
    <row r="190" spans="1:19" collapsed="1">
      <c r="A190" s="173" t="s">
        <v>946</v>
      </c>
      <c r="B190" s="171"/>
      <c r="C190" s="171" t="s">
        <v>11</v>
      </c>
      <c r="D190" s="171" t="s">
        <v>20</v>
      </c>
      <c r="E190" s="176" t="s">
        <v>66</v>
      </c>
      <c r="F190" s="176" t="s">
        <v>21</v>
      </c>
      <c r="G190" s="49"/>
      <c r="H190" s="49"/>
      <c r="I190" s="49"/>
      <c r="J190" s="49"/>
      <c r="K190" s="53" t="s">
        <v>639</v>
      </c>
      <c r="L190" s="49"/>
      <c r="M190" s="49" t="s">
        <v>786</v>
      </c>
      <c r="O190" s="178" t="str">
        <f>A191</f>
        <v>C8.06</v>
      </c>
      <c r="P190" s="173"/>
      <c r="Q190" s="35" t="s">
        <v>108</v>
      </c>
    </row>
    <row r="191" spans="1:19" ht="14.25" customHeight="1">
      <c r="A191" s="35" t="s">
        <v>947</v>
      </c>
      <c r="B191" s="35"/>
      <c r="C191" s="35" t="s">
        <v>11</v>
      </c>
      <c r="D191" s="35" t="s">
        <v>137</v>
      </c>
      <c r="E191" s="35" t="s">
        <v>26</v>
      </c>
      <c r="F191" s="35"/>
      <c r="G191" s="76"/>
      <c r="H191" s="76"/>
      <c r="I191" s="76"/>
      <c r="J191" s="76"/>
      <c r="K191" s="35" t="s">
        <v>948</v>
      </c>
      <c r="L191" s="76"/>
      <c r="M191" s="76" t="s">
        <v>949</v>
      </c>
      <c r="N191" s="76"/>
      <c r="O191" s="172"/>
      <c r="P191" s="35"/>
    </row>
    <row r="192" spans="1:19" outlineLevel="1">
      <c r="C192" s="49" t="s">
        <v>24</v>
      </c>
      <c r="E192" s="49" t="s">
        <v>58</v>
      </c>
      <c r="F192" s="50">
        <v>0</v>
      </c>
      <c r="G192" s="50"/>
      <c r="H192" s="50"/>
      <c r="I192" s="50"/>
      <c r="J192" s="50"/>
      <c r="K192" s="50"/>
      <c r="L192" s="50" t="s">
        <v>106</v>
      </c>
      <c r="M192" s="50"/>
      <c r="N192" s="50" t="s">
        <v>107</v>
      </c>
      <c r="O192" s="109" t="str">
        <f>A196</f>
        <v>C8.07</v>
      </c>
    </row>
    <row r="193" spans="1:19" outlineLevel="1">
      <c r="C193" s="49" t="s">
        <v>24</v>
      </c>
      <c r="E193" s="49" t="s">
        <v>58</v>
      </c>
      <c r="F193" s="50">
        <v>1</v>
      </c>
      <c r="G193" s="50"/>
      <c r="H193" s="50"/>
      <c r="I193" s="50"/>
      <c r="J193" s="50"/>
      <c r="K193" s="50"/>
      <c r="L193" s="50" t="s">
        <v>108</v>
      </c>
      <c r="M193" s="50"/>
      <c r="N193" s="50" t="s">
        <v>109</v>
      </c>
      <c r="O193" s="201" t="str">
        <f>A196</f>
        <v>C8.07</v>
      </c>
    </row>
    <row r="194" spans="1:19" outlineLevel="1">
      <c r="C194" s="49" t="s">
        <v>24</v>
      </c>
      <c r="E194" s="49" t="s">
        <v>58</v>
      </c>
      <c r="F194" s="50">
        <v>998</v>
      </c>
      <c r="G194" s="50"/>
      <c r="H194" s="50"/>
      <c r="I194" s="50"/>
      <c r="J194" s="50"/>
      <c r="K194" s="50"/>
      <c r="L194" s="50" t="s">
        <v>484</v>
      </c>
      <c r="M194" s="50"/>
      <c r="N194" s="50" t="s">
        <v>485</v>
      </c>
      <c r="O194" s="201" t="str">
        <f>A196</f>
        <v>C8.07</v>
      </c>
    </row>
    <row r="195" spans="1:19" outlineLevel="1">
      <c r="C195" s="49" t="s">
        <v>24</v>
      </c>
      <c r="E195" s="49" t="s">
        <v>58</v>
      </c>
      <c r="F195" s="50">
        <v>999</v>
      </c>
      <c r="G195" s="50"/>
      <c r="H195" s="50"/>
      <c r="I195" s="50"/>
      <c r="J195" s="50"/>
      <c r="K195" s="50"/>
      <c r="L195" s="50" t="s">
        <v>924</v>
      </c>
      <c r="M195" s="50"/>
      <c r="N195" s="50" t="s">
        <v>925</v>
      </c>
      <c r="O195" s="201" t="s">
        <v>139</v>
      </c>
    </row>
    <row r="196" spans="1:19" s="43" customFormat="1">
      <c r="A196" s="144" t="s">
        <v>950</v>
      </c>
      <c r="B196" s="42"/>
      <c r="C196" s="42" t="s">
        <v>11</v>
      </c>
      <c r="D196" s="42" t="s">
        <v>137</v>
      </c>
      <c r="E196" s="42" t="s">
        <v>26</v>
      </c>
      <c r="F196" s="42" t="s">
        <v>54</v>
      </c>
      <c r="G196" s="44"/>
      <c r="H196" s="44"/>
      <c r="I196" s="44"/>
      <c r="J196" s="44"/>
      <c r="K196" s="49" t="s">
        <v>951</v>
      </c>
      <c r="L196" s="197"/>
      <c r="M196" s="53" t="s">
        <v>952</v>
      </c>
      <c r="N196" s="197"/>
      <c r="O196" s="51"/>
      <c r="P196" s="41"/>
      <c r="Q196" s="41"/>
      <c r="R196" s="41"/>
      <c r="S196" s="41" t="s">
        <v>140</v>
      </c>
    </row>
    <row r="197" spans="1:19" s="48" customFormat="1" outlineLevel="1">
      <c r="A197" s="52"/>
      <c r="B197" s="52" t="s">
        <v>138</v>
      </c>
      <c r="C197" s="50" t="s">
        <v>24</v>
      </c>
      <c r="D197" s="50"/>
      <c r="E197" s="50" t="s">
        <v>58</v>
      </c>
      <c r="F197" s="50">
        <v>0</v>
      </c>
      <c r="G197" s="50"/>
      <c r="H197" s="50"/>
      <c r="I197" s="50"/>
      <c r="J197" s="50"/>
      <c r="K197" s="50"/>
      <c r="L197" s="50" t="s">
        <v>106</v>
      </c>
      <c r="M197" s="50"/>
      <c r="N197" s="50" t="s">
        <v>107</v>
      </c>
      <c r="O197" s="47" t="s">
        <v>139</v>
      </c>
      <c r="P197" s="44"/>
      <c r="Q197" s="44"/>
      <c r="R197" s="44"/>
      <c r="S197" s="41" t="s">
        <v>140</v>
      </c>
    </row>
    <row r="198" spans="1:19" s="48" customFormat="1" outlineLevel="1">
      <c r="A198" s="52"/>
      <c r="B198" s="52" t="s">
        <v>141</v>
      </c>
      <c r="C198" s="50" t="s">
        <v>24</v>
      </c>
      <c r="D198" s="50"/>
      <c r="E198" s="50" t="s">
        <v>58</v>
      </c>
      <c r="F198" s="50">
        <v>1</v>
      </c>
      <c r="G198" s="50"/>
      <c r="H198" s="50"/>
      <c r="I198" s="50"/>
      <c r="J198" s="50"/>
      <c r="K198" s="50"/>
      <c r="L198" s="50" t="s">
        <v>108</v>
      </c>
      <c r="M198" s="50"/>
      <c r="N198" s="50" t="s">
        <v>109</v>
      </c>
      <c r="O198" s="51" t="str">
        <f>A201</f>
        <v>C8.08</v>
      </c>
      <c r="P198" s="44"/>
      <c r="Q198" s="44"/>
      <c r="R198" s="44"/>
      <c r="S198" s="41" t="s">
        <v>140</v>
      </c>
    </row>
    <row r="199" spans="1:19" s="48" customFormat="1" outlineLevel="1">
      <c r="A199" s="52"/>
      <c r="B199" s="52" t="s">
        <v>320</v>
      </c>
      <c r="C199" s="50" t="s">
        <v>24</v>
      </c>
      <c r="D199" s="50"/>
      <c r="E199" s="50" t="s">
        <v>58</v>
      </c>
      <c r="F199" s="50">
        <v>998</v>
      </c>
      <c r="G199" s="50"/>
      <c r="H199" s="50"/>
      <c r="I199" s="50"/>
      <c r="J199" s="50"/>
      <c r="K199" s="50"/>
      <c r="L199" s="50" t="s">
        <v>484</v>
      </c>
      <c r="M199" s="50"/>
      <c r="N199" s="50" t="s">
        <v>485</v>
      </c>
      <c r="O199" s="47" t="s">
        <v>139</v>
      </c>
      <c r="P199" s="44"/>
      <c r="Q199" s="44"/>
      <c r="R199" s="44"/>
      <c r="S199" s="41" t="s">
        <v>140</v>
      </c>
    </row>
    <row r="200" spans="1:19" s="48" customFormat="1" outlineLevel="1">
      <c r="A200" s="52"/>
      <c r="B200" s="52" t="s">
        <v>923</v>
      </c>
      <c r="C200" s="50" t="s">
        <v>24</v>
      </c>
      <c r="D200" s="50"/>
      <c r="E200" s="50" t="s">
        <v>58</v>
      </c>
      <c r="F200" s="50">
        <v>999</v>
      </c>
      <c r="G200" s="50"/>
      <c r="H200" s="50"/>
      <c r="I200" s="50"/>
      <c r="J200" s="50"/>
      <c r="K200" s="50"/>
      <c r="L200" s="50" t="s">
        <v>924</v>
      </c>
      <c r="M200" s="50"/>
      <c r="N200" s="50" t="s">
        <v>925</v>
      </c>
      <c r="O200" s="47" t="s">
        <v>139</v>
      </c>
      <c r="P200" s="44"/>
      <c r="Q200" s="44"/>
      <c r="R200" s="44"/>
      <c r="S200" s="41" t="s">
        <v>140</v>
      </c>
    </row>
    <row r="201" spans="1:19" s="43" customFormat="1">
      <c r="A201" s="144" t="s">
        <v>953</v>
      </c>
      <c r="B201" s="42"/>
      <c r="C201" s="42" t="s">
        <v>11</v>
      </c>
      <c r="D201" s="42" t="s">
        <v>137</v>
      </c>
      <c r="E201" s="42" t="s">
        <v>104</v>
      </c>
      <c r="F201" s="42" t="s">
        <v>16</v>
      </c>
      <c r="G201" s="44"/>
      <c r="H201" s="44"/>
      <c r="I201" s="44"/>
      <c r="J201" s="44"/>
      <c r="K201" s="49" t="s">
        <v>954</v>
      </c>
      <c r="L201" s="196"/>
      <c r="M201" s="53" t="s">
        <v>955</v>
      </c>
      <c r="N201" s="197"/>
      <c r="O201" s="51" t="str">
        <f>A203</f>
        <v>C8.10</v>
      </c>
      <c r="P201" s="41"/>
      <c r="Q201" s="41"/>
      <c r="R201" s="41"/>
      <c r="S201" s="41" t="s">
        <v>140</v>
      </c>
    </row>
    <row r="202" spans="1:19" s="204" customFormat="1" collapsed="1">
      <c r="A202" s="202" t="s">
        <v>956</v>
      </c>
      <c r="B202" s="203"/>
      <c r="D202" s="203"/>
      <c r="E202" s="203"/>
      <c r="F202" s="203"/>
      <c r="G202" s="205"/>
      <c r="H202" s="205"/>
      <c r="I202" s="205"/>
      <c r="K202" s="203"/>
      <c r="L202" s="205"/>
      <c r="M202" s="205"/>
      <c r="N202" s="205"/>
      <c r="O202" s="206"/>
      <c r="P202" s="203"/>
    </row>
    <row r="203" spans="1:19">
      <c r="A203" s="173" t="s">
        <v>957</v>
      </c>
      <c r="B203" s="171"/>
      <c r="C203" s="171" t="s">
        <v>11</v>
      </c>
      <c r="D203" s="171" t="s">
        <v>137</v>
      </c>
      <c r="E203" s="171" t="s">
        <v>104</v>
      </c>
      <c r="F203" s="171" t="s">
        <v>908</v>
      </c>
      <c r="G203" s="35"/>
      <c r="H203" s="35"/>
      <c r="I203" s="35"/>
      <c r="J203" s="35"/>
      <c r="K203" s="511" t="s">
        <v>958</v>
      </c>
      <c r="L203" s="511"/>
      <c r="M203" s="511" t="s">
        <v>959</v>
      </c>
      <c r="N203" s="511"/>
      <c r="O203" s="34" t="str">
        <f>A204</f>
        <v>C8.11</v>
      </c>
      <c r="P203" s="173"/>
      <c r="Q203" s="35" t="s">
        <v>108</v>
      </c>
      <c r="R203" s="35" t="s">
        <v>694</v>
      </c>
    </row>
    <row r="204" spans="1:19" s="43" customFormat="1">
      <c r="A204" s="144" t="s">
        <v>960</v>
      </c>
      <c r="B204" s="42"/>
      <c r="C204" s="42" t="s">
        <v>11</v>
      </c>
      <c r="D204" s="53" t="s">
        <v>20</v>
      </c>
      <c r="E204" s="42" t="s">
        <v>26</v>
      </c>
      <c r="F204" s="42" t="s">
        <v>54</v>
      </c>
      <c r="G204" s="44"/>
      <c r="H204" s="44"/>
      <c r="I204" s="44"/>
      <c r="J204" s="44"/>
      <c r="K204" s="49" t="s">
        <v>912</v>
      </c>
      <c r="L204" s="196"/>
      <c r="M204" s="53" t="s">
        <v>913</v>
      </c>
      <c r="N204" s="197"/>
      <c r="O204" s="51"/>
      <c r="P204" s="41"/>
      <c r="Q204" s="41"/>
      <c r="R204" s="41"/>
      <c r="S204" s="41" t="s">
        <v>140</v>
      </c>
    </row>
    <row r="205" spans="1:19" s="48" customFormat="1" outlineLevel="1">
      <c r="A205" s="52"/>
      <c r="B205" s="52" t="s">
        <v>914</v>
      </c>
      <c r="C205" s="50" t="s">
        <v>24</v>
      </c>
      <c r="D205" s="50"/>
      <c r="E205" s="50" t="s">
        <v>58</v>
      </c>
      <c r="F205" s="50">
        <v>1</v>
      </c>
      <c r="G205" s="50"/>
      <c r="H205" s="50"/>
      <c r="I205" s="50"/>
      <c r="J205" s="50"/>
      <c r="K205" s="50"/>
      <c r="L205" s="50" t="s">
        <v>915</v>
      </c>
      <c r="M205" s="50"/>
      <c r="N205" s="50" t="s">
        <v>916</v>
      </c>
      <c r="O205" s="47" t="str">
        <f>A210</f>
        <v>C8.12</v>
      </c>
      <c r="P205" s="44"/>
      <c r="Q205" s="44"/>
      <c r="R205" s="44"/>
      <c r="S205" s="41" t="s">
        <v>140</v>
      </c>
    </row>
    <row r="206" spans="1:19" s="48" customFormat="1" outlineLevel="1">
      <c r="A206" s="52"/>
      <c r="B206" s="52" t="s">
        <v>917</v>
      </c>
      <c r="C206" s="50" t="s">
        <v>24</v>
      </c>
      <c r="D206" s="50"/>
      <c r="E206" s="50" t="s">
        <v>58</v>
      </c>
      <c r="F206" s="50">
        <v>2</v>
      </c>
      <c r="G206" s="50"/>
      <c r="H206" s="50"/>
      <c r="I206" s="50"/>
      <c r="J206" s="50"/>
      <c r="K206" s="50"/>
      <c r="L206" s="50" t="s">
        <v>918</v>
      </c>
      <c r="M206" s="50"/>
      <c r="N206" s="50" t="s">
        <v>919</v>
      </c>
      <c r="O206" s="51" t="str">
        <f>A212</f>
        <v>C8.14</v>
      </c>
      <c r="P206" s="44"/>
      <c r="Q206" s="44"/>
      <c r="R206" s="44"/>
      <c r="S206" s="41" t="s">
        <v>140</v>
      </c>
    </row>
    <row r="207" spans="1:19" s="48" customFormat="1" outlineLevel="1">
      <c r="A207" s="52"/>
      <c r="B207" s="52" t="s">
        <v>920</v>
      </c>
      <c r="C207" s="50" t="s">
        <v>24</v>
      </c>
      <c r="D207" s="50"/>
      <c r="E207" s="50" t="s">
        <v>58</v>
      </c>
      <c r="F207" s="50">
        <v>3</v>
      </c>
      <c r="G207" s="50"/>
      <c r="H207" s="50"/>
      <c r="I207" s="50"/>
      <c r="J207" s="50"/>
      <c r="K207" s="50"/>
      <c r="L207" s="50" t="s">
        <v>921</v>
      </c>
      <c r="M207" s="50"/>
      <c r="N207" s="50" t="s">
        <v>922</v>
      </c>
      <c r="O207" s="51" t="str">
        <f>A212</f>
        <v>C8.14</v>
      </c>
      <c r="P207" s="44"/>
      <c r="Q207" s="44"/>
      <c r="R207" s="44"/>
      <c r="S207" s="41" t="s">
        <v>140</v>
      </c>
    </row>
    <row r="208" spans="1:19" s="48" customFormat="1" outlineLevel="1">
      <c r="A208" s="52"/>
      <c r="B208" s="52" t="s">
        <v>320</v>
      </c>
      <c r="C208" s="50" t="s">
        <v>24</v>
      </c>
      <c r="D208" s="50"/>
      <c r="E208" s="50" t="s">
        <v>58</v>
      </c>
      <c r="F208" s="50">
        <v>998</v>
      </c>
      <c r="G208" s="50"/>
      <c r="H208" s="50"/>
      <c r="I208" s="50"/>
      <c r="J208" s="50"/>
      <c r="K208" s="50"/>
      <c r="L208" s="50" t="s">
        <v>484</v>
      </c>
      <c r="M208" s="50"/>
      <c r="N208" s="50" t="s">
        <v>485</v>
      </c>
      <c r="O208" s="51" t="str">
        <f>A212</f>
        <v>C8.14</v>
      </c>
      <c r="P208" s="44"/>
      <c r="Q208" s="44"/>
      <c r="R208" s="44"/>
      <c r="S208" s="41" t="s">
        <v>140</v>
      </c>
    </row>
    <row r="209" spans="1:19" s="48" customFormat="1" outlineLevel="1">
      <c r="A209" s="52"/>
      <c r="B209" s="52" t="s">
        <v>923</v>
      </c>
      <c r="C209" s="50" t="s">
        <v>24</v>
      </c>
      <c r="D209" s="50"/>
      <c r="E209" s="50" t="s">
        <v>58</v>
      </c>
      <c r="F209" s="50">
        <v>999</v>
      </c>
      <c r="G209" s="50"/>
      <c r="H209" s="50"/>
      <c r="I209" s="50"/>
      <c r="J209" s="50"/>
      <c r="K209" s="50"/>
      <c r="L209" s="50" t="s">
        <v>924</v>
      </c>
      <c r="M209" s="50"/>
      <c r="N209" s="50" t="s">
        <v>925</v>
      </c>
      <c r="O209" s="51" t="s">
        <v>139</v>
      </c>
      <c r="P209" s="44"/>
      <c r="Q209" s="44"/>
      <c r="R209" s="44"/>
      <c r="S209" s="41" t="s">
        <v>140</v>
      </c>
    </row>
    <row r="210" spans="1:19" s="43" customFormat="1">
      <c r="A210" s="144" t="s">
        <v>961</v>
      </c>
      <c r="B210" s="42"/>
      <c r="C210" s="53" t="s">
        <v>11</v>
      </c>
      <c r="D210" s="53" t="s">
        <v>20</v>
      </c>
      <c r="E210" s="53" t="s">
        <v>104</v>
      </c>
      <c r="F210" s="53" t="s">
        <v>498</v>
      </c>
      <c r="G210" s="53" t="s">
        <v>300</v>
      </c>
      <c r="H210" s="53" t="s">
        <v>300</v>
      </c>
      <c r="I210" s="53"/>
      <c r="J210" s="53"/>
      <c r="K210" s="53" t="s">
        <v>927</v>
      </c>
      <c r="L210" s="53"/>
      <c r="M210" s="53" t="s">
        <v>928</v>
      </c>
      <c r="O210" s="51" t="str">
        <f>A211</f>
        <v>C8.13</v>
      </c>
      <c r="P210" s="41"/>
      <c r="Q210" s="41"/>
      <c r="R210" s="41"/>
      <c r="S210" s="41" t="s">
        <v>140</v>
      </c>
    </row>
    <row r="211" spans="1:19" s="43" customFormat="1">
      <c r="A211" s="144" t="s">
        <v>962</v>
      </c>
      <c r="B211" s="42"/>
      <c r="C211" s="53" t="s">
        <v>11</v>
      </c>
      <c r="D211" s="53" t="s">
        <v>20</v>
      </c>
      <c r="E211" s="53" t="s">
        <v>104</v>
      </c>
      <c r="F211" s="53" t="s">
        <v>498</v>
      </c>
      <c r="G211" s="53" t="s">
        <v>300</v>
      </c>
      <c r="H211" s="53" t="s">
        <v>300</v>
      </c>
      <c r="I211" s="53"/>
      <c r="J211" s="53"/>
      <c r="K211" s="53" t="s">
        <v>930</v>
      </c>
      <c r="L211" s="53"/>
      <c r="M211" s="53" t="s">
        <v>931</v>
      </c>
      <c r="O211" s="51" t="str">
        <f>A212</f>
        <v>C8.14</v>
      </c>
      <c r="P211" s="41"/>
      <c r="Q211" s="41"/>
      <c r="R211" s="41"/>
      <c r="S211" s="41" t="s">
        <v>140</v>
      </c>
    </row>
    <row r="212" spans="1:19" ht="53.25" customHeight="1">
      <c r="A212" s="173" t="s">
        <v>963</v>
      </c>
      <c r="B212" s="171"/>
      <c r="C212" s="171" t="s">
        <v>11</v>
      </c>
      <c r="D212" s="171" t="s">
        <v>137</v>
      </c>
      <c r="E212" s="171" t="s">
        <v>121</v>
      </c>
      <c r="F212" s="171" t="s">
        <v>54</v>
      </c>
      <c r="G212" s="35"/>
      <c r="H212" s="35"/>
      <c r="I212" s="35"/>
      <c r="J212" s="35"/>
      <c r="K212" s="511" t="s">
        <v>964</v>
      </c>
      <c r="L212" s="511"/>
      <c r="M212" s="511" t="s">
        <v>965</v>
      </c>
      <c r="N212" s="511"/>
      <c r="O212" s="34"/>
      <c r="P212" s="173"/>
      <c r="Q212" s="35" t="s">
        <v>108</v>
      </c>
      <c r="R212" s="35" t="s">
        <v>935</v>
      </c>
    </row>
    <row r="213" spans="1:19" outlineLevel="1">
      <c r="A213" s="173"/>
      <c r="B213" s="171"/>
      <c r="C213" s="53" t="s">
        <v>24</v>
      </c>
      <c r="D213" s="53"/>
      <c r="E213" s="53" t="s">
        <v>58</v>
      </c>
      <c r="F213" s="176">
        <v>1</v>
      </c>
      <c r="G213" s="35"/>
      <c r="H213" s="35"/>
      <c r="I213" s="35"/>
      <c r="J213" s="35"/>
      <c r="K213" s="100"/>
      <c r="L213" s="198" t="s">
        <v>936</v>
      </c>
      <c r="M213" s="100"/>
      <c r="N213" s="199" t="s">
        <v>937</v>
      </c>
      <c r="O213" s="34" t="str">
        <f>A221</f>
        <v>C8.15</v>
      </c>
      <c r="P213" s="173"/>
    </row>
    <row r="214" spans="1:19" outlineLevel="1">
      <c r="A214" s="173"/>
      <c r="B214" s="171"/>
      <c r="C214" s="53" t="s">
        <v>24</v>
      </c>
      <c r="D214" s="53"/>
      <c r="E214" s="53" t="s">
        <v>58</v>
      </c>
      <c r="F214" s="176">
        <v>2</v>
      </c>
      <c r="G214" s="35"/>
      <c r="H214" s="35"/>
      <c r="I214" s="35"/>
      <c r="J214" s="35"/>
      <c r="K214" s="100"/>
      <c r="L214" s="198" t="s">
        <v>938</v>
      </c>
      <c r="M214" s="100"/>
      <c r="N214" s="199" t="s">
        <v>939</v>
      </c>
      <c r="O214" s="34" t="str">
        <f>A221</f>
        <v>C8.15</v>
      </c>
      <c r="P214" s="173"/>
    </row>
    <row r="215" spans="1:19" outlineLevel="1">
      <c r="A215" s="173"/>
      <c r="B215" s="171"/>
      <c r="C215" s="53" t="s">
        <v>24</v>
      </c>
      <c r="D215" s="53"/>
      <c r="E215" s="53" t="s">
        <v>58</v>
      </c>
      <c r="F215" s="176">
        <v>3</v>
      </c>
      <c r="G215" s="35"/>
      <c r="H215" s="35"/>
      <c r="I215" s="35"/>
      <c r="J215" s="35"/>
      <c r="K215" s="100"/>
      <c r="L215" s="73" t="s">
        <v>940</v>
      </c>
      <c r="M215" s="100"/>
      <c r="N215" s="199" t="s">
        <v>941</v>
      </c>
      <c r="O215" s="34" t="str">
        <f>A221</f>
        <v>C8.15</v>
      </c>
      <c r="P215" s="173"/>
    </row>
    <row r="216" spans="1:19" outlineLevel="1">
      <c r="A216" s="93"/>
      <c r="B216" s="93"/>
      <c r="C216" s="53" t="s">
        <v>24</v>
      </c>
      <c r="D216" s="53"/>
      <c r="E216" s="53" t="s">
        <v>58</v>
      </c>
      <c r="F216" s="53">
        <v>4</v>
      </c>
      <c r="G216" s="53"/>
      <c r="H216" s="53"/>
      <c r="J216" s="53"/>
      <c r="K216" s="53"/>
      <c r="L216" s="73" t="s">
        <v>942</v>
      </c>
      <c r="M216" s="53"/>
      <c r="N216" s="200" t="s">
        <v>943</v>
      </c>
      <c r="O216" s="109" t="str">
        <f>A221</f>
        <v>C8.15</v>
      </c>
      <c r="P216" s="115"/>
    </row>
    <row r="217" spans="1:19" outlineLevel="1">
      <c r="A217" s="93"/>
      <c r="B217" s="93"/>
      <c r="C217" s="53" t="s">
        <v>24</v>
      </c>
      <c r="D217" s="53"/>
      <c r="E217" s="53" t="s">
        <v>58</v>
      </c>
      <c r="F217" s="53">
        <v>5</v>
      </c>
      <c r="G217" s="53"/>
      <c r="H217" s="53"/>
      <c r="J217" s="53"/>
      <c r="K217" s="53"/>
      <c r="L217" s="198" t="s">
        <v>944</v>
      </c>
      <c r="M217" s="53"/>
      <c r="N217" s="200" t="s">
        <v>945</v>
      </c>
      <c r="O217" s="62" t="str">
        <f>A221</f>
        <v>C8.15</v>
      </c>
      <c r="P217" s="115"/>
    </row>
    <row r="218" spans="1:19" outlineLevel="1">
      <c r="A218" s="93"/>
      <c r="B218" s="93"/>
      <c r="C218" s="53" t="s">
        <v>24</v>
      </c>
      <c r="D218" s="53"/>
      <c r="E218" s="53" t="s">
        <v>58</v>
      </c>
      <c r="F218" s="53">
        <v>997</v>
      </c>
      <c r="G218" s="53"/>
      <c r="H218" s="53"/>
      <c r="J218" s="53"/>
      <c r="K218" s="53"/>
      <c r="L218" s="198" t="s">
        <v>155</v>
      </c>
      <c r="M218" s="53"/>
      <c r="N218" s="200" t="s">
        <v>156</v>
      </c>
      <c r="O218" s="62" t="str">
        <f>A220</f>
        <v>C8.14x</v>
      </c>
      <c r="P218" s="115"/>
    </row>
    <row r="219" spans="1:19" outlineLevel="1">
      <c r="A219" s="93"/>
      <c r="B219" s="93" t="s">
        <v>320</v>
      </c>
      <c r="C219" s="53" t="s">
        <v>24</v>
      </c>
      <c r="D219" s="53"/>
      <c r="E219" s="53" t="s">
        <v>58</v>
      </c>
      <c r="F219" s="53">
        <v>998</v>
      </c>
      <c r="G219" s="53"/>
      <c r="H219" s="53"/>
      <c r="J219" s="53"/>
      <c r="K219" s="53"/>
      <c r="L219" s="198" t="s">
        <v>484</v>
      </c>
      <c r="M219" s="53"/>
      <c r="N219" s="200" t="s">
        <v>485</v>
      </c>
      <c r="O219" s="62" t="str">
        <f>A221</f>
        <v>C8.15</v>
      </c>
      <c r="P219" s="115"/>
    </row>
    <row r="220" spans="1:19" collapsed="1">
      <c r="A220" s="173" t="s">
        <v>966</v>
      </c>
      <c r="B220" s="171"/>
      <c r="C220" s="171" t="s">
        <v>11</v>
      </c>
      <c r="D220" s="171" t="s">
        <v>20</v>
      </c>
      <c r="E220" s="176" t="s">
        <v>66</v>
      </c>
      <c r="F220" s="176" t="s">
        <v>21</v>
      </c>
      <c r="G220" s="49"/>
      <c r="H220" s="49"/>
      <c r="I220" s="49"/>
      <c r="J220" s="49"/>
      <c r="K220" s="53" t="s">
        <v>639</v>
      </c>
      <c r="L220" s="49"/>
      <c r="M220" s="49" t="s">
        <v>786</v>
      </c>
      <c r="O220" s="178" t="str">
        <f>A221</f>
        <v>C8.15</v>
      </c>
      <c r="P220" s="173"/>
      <c r="Q220" s="35" t="s">
        <v>108</v>
      </c>
    </row>
    <row r="221" spans="1:19" ht="14.25" customHeight="1">
      <c r="A221" s="35" t="s">
        <v>967</v>
      </c>
      <c r="B221" s="35"/>
      <c r="C221" s="35" t="s">
        <v>11</v>
      </c>
      <c r="D221" s="35" t="s">
        <v>137</v>
      </c>
      <c r="E221" s="35" t="s">
        <v>26</v>
      </c>
      <c r="F221" s="35"/>
      <c r="G221" s="76"/>
      <c r="H221" s="76"/>
      <c r="I221" s="76"/>
      <c r="J221" s="76"/>
      <c r="K221" s="35" t="s">
        <v>948</v>
      </c>
      <c r="L221" s="76"/>
      <c r="M221" s="76" t="s">
        <v>949</v>
      </c>
      <c r="N221" s="76"/>
      <c r="O221" s="172"/>
      <c r="P221" s="35"/>
    </row>
    <row r="222" spans="1:19" outlineLevel="1">
      <c r="C222" s="49" t="s">
        <v>24</v>
      </c>
      <c r="E222" s="49" t="s">
        <v>58</v>
      </c>
      <c r="F222" s="50">
        <v>0</v>
      </c>
      <c r="G222" s="50"/>
      <c r="H222" s="50"/>
      <c r="I222" s="50"/>
      <c r="J222" s="50"/>
      <c r="K222" s="50"/>
      <c r="L222" s="50" t="s">
        <v>106</v>
      </c>
      <c r="M222" s="50"/>
      <c r="N222" s="50" t="s">
        <v>107</v>
      </c>
      <c r="O222" s="109" t="str">
        <f>A226</f>
        <v>C8.16</v>
      </c>
    </row>
    <row r="223" spans="1:19" outlineLevel="1">
      <c r="C223" s="49" t="s">
        <v>24</v>
      </c>
      <c r="E223" s="49" t="s">
        <v>58</v>
      </c>
      <c r="F223" s="50">
        <v>1</v>
      </c>
      <c r="G223" s="50"/>
      <c r="H223" s="50"/>
      <c r="I223" s="50"/>
      <c r="J223" s="50"/>
      <c r="K223" s="50"/>
      <c r="L223" s="50" t="s">
        <v>108</v>
      </c>
      <c r="M223" s="50"/>
      <c r="N223" s="50" t="s">
        <v>109</v>
      </c>
      <c r="O223" s="207" t="str">
        <f>A226</f>
        <v>C8.16</v>
      </c>
    </row>
    <row r="224" spans="1:19" outlineLevel="1">
      <c r="C224" s="49" t="s">
        <v>24</v>
      </c>
      <c r="E224" s="49" t="s">
        <v>58</v>
      </c>
      <c r="F224" s="50">
        <v>998</v>
      </c>
      <c r="G224" s="50"/>
      <c r="H224" s="50"/>
      <c r="I224" s="50"/>
      <c r="J224" s="50"/>
      <c r="K224" s="50"/>
      <c r="L224" s="50" t="s">
        <v>484</v>
      </c>
      <c r="M224" s="50"/>
      <c r="N224" s="50" t="s">
        <v>485</v>
      </c>
      <c r="O224" s="207" t="str">
        <f>A226</f>
        <v>C8.16</v>
      </c>
    </row>
    <row r="225" spans="1:17" outlineLevel="1">
      <c r="C225" s="49" t="s">
        <v>24</v>
      </c>
      <c r="E225" s="49" t="s">
        <v>58</v>
      </c>
      <c r="F225" s="50">
        <v>999</v>
      </c>
      <c r="G225" s="50"/>
      <c r="H225" s="50"/>
      <c r="I225" s="50"/>
      <c r="J225" s="50"/>
      <c r="K225" s="50"/>
      <c r="L225" s="50" t="s">
        <v>924</v>
      </c>
      <c r="M225" s="50"/>
      <c r="N225" s="50" t="s">
        <v>925</v>
      </c>
      <c r="O225" s="201" t="s">
        <v>139</v>
      </c>
    </row>
    <row r="226" spans="1:17">
      <c r="A226" s="170" t="s">
        <v>968</v>
      </c>
      <c r="B226" s="170"/>
      <c r="C226" s="35" t="s">
        <v>11</v>
      </c>
      <c r="D226" s="35" t="s">
        <v>137</v>
      </c>
      <c r="E226" s="171" t="s">
        <v>26</v>
      </c>
      <c r="F226" s="171" t="s">
        <v>54</v>
      </c>
      <c r="G226" s="35"/>
      <c r="H226" s="35"/>
      <c r="I226" s="35"/>
      <c r="J226" s="35"/>
      <c r="K226" s="511" t="s">
        <v>969</v>
      </c>
      <c r="L226" s="511"/>
      <c r="M226" s="511" t="s">
        <v>970</v>
      </c>
      <c r="N226" s="511"/>
      <c r="O226" s="172"/>
      <c r="P226" s="173"/>
      <c r="Q226" s="35" t="s">
        <v>108</v>
      </c>
    </row>
    <row r="227" spans="1:17" s="209" customFormat="1" outlineLevel="1">
      <c r="A227" s="208"/>
      <c r="B227" s="208"/>
      <c r="C227" s="198" t="s">
        <v>24</v>
      </c>
      <c r="D227" s="198"/>
      <c r="E227" s="198" t="s">
        <v>58</v>
      </c>
      <c r="L227" s="209" t="s">
        <v>557</v>
      </c>
      <c r="N227" s="209" t="s">
        <v>971</v>
      </c>
      <c r="O227" s="210" t="str">
        <f>A233</f>
        <v>C8.17</v>
      </c>
      <c r="P227" s="200"/>
    </row>
    <row r="228" spans="1:17" s="209" customFormat="1" outlineLevel="1">
      <c r="A228" s="208"/>
      <c r="B228" s="208"/>
      <c r="C228" s="198" t="s">
        <v>24</v>
      </c>
      <c r="D228" s="198"/>
      <c r="E228" s="198" t="s">
        <v>58</v>
      </c>
      <c r="L228" s="209" t="s">
        <v>559</v>
      </c>
      <c r="N228" s="209" t="s">
        <v>972</v>
      </c>
      <c r="O228" s="210" t="str">
        <f>A233</f>
        <v>C8.17</v>
      </c>
      <c r="P228" s="200"/>
    </row>
    <row r="229" spans="1:17" s="209" customFormat="1" outlineLevel="1">
      <c r="A229" s="208"/>
      <c r="B229" s="208"/>
      <c r="C229" s="198" t="s">
        <v>24</v>
      </c>
      <c r="D229" s="198"/>
      <c r="E229" s="198" t="s">
        <v>58</v>
      </c>
      <c r="L229" s="209" t="s">
        <v>561</v>
      </c>
      <c r="N229" s="209" t="s">
        <v>562</v>
      </c>
      <c r="O229" s="210" t="str">
        <f>A233</f>
        <v>C8.17</v>
      </c>
      <c r="P229" s="200"/>
    </row>
    <row r="230" spans="1:17" s="209" customFormat="1" outlineLevel="1">
      <c r="A230" s="208"/>
      <c r="B230" s="208"/>
      <c r="C230" s="198" t="s">
        <v>24</v>
      </c>
      <c r="D230" s="198"/>
      <c r="E230" s="198" t="s">
        <v>58</v>
      </c>
      <c r="L230" s="209" t="s">
        <v>563</v>
      </c>
      <c r="N230" s="209" t="s">
        <v>973</v>
      </c>
      <c r="O230" s="210" t="str">
        <f>A233</f>
        <v>C8.17</v>
      </c>
      <c r="P230" s="200"/>
    </row>
    <row r="231" spans="1:17" s="209" customFormat="1" outlineLevel="1">
      <c r="A231" s="208"/>
      <c r="B231" s="208"/>
      <c r="C231" s="198" t="s">
        <v>24</v>
      </c>
      <c r="D231" s="198"/>
      <c r="E231" s="198" t="s">
        <v>58</v>
      </c>
      <c r="L231" s="209" t="s">
        <v>565</v>
      </c>
      <c r="N231" s="209" t="s">
        <v>974</v>
      </c>
      <c r="O231" s="210" t="str">
        <f>A233</f>
        <v>C8.17</v>
      </c>
      <c r="P231" s="200"/>
    </row>
    <row r="232" spans="1:17" outlineLevel="1">
      <c r="C232" s="49" t="s">
        <v>24</v>
      </c>
      <c r="E232" s="49" t="s">
        <v>58</v>
      </c>
      <c r="F232" s="50">
        <v>998</v>
      </c>
      <c r="G232" s="50"/>
      <c r="H232" s="50"/>
      <c r="I232" s="50"/>
      <c r="J232" s="50"/>
      <c r="K232" s="50"/>
      <c r="L232" s="50" t="s">
        <v>484</v>
      </c>
      <c r="M232" s="50"/>
      <c r="N232" s="50" t="s">
        <v>485</v>
      </c>
      <c r="O232" s="207" t="str">
        <f>A233</f>
        <v>C8.17</v>
      </c>
    </row>
    <row r="233" spans="1:17">
      <c r="A233" s="170" t="s">
        <v>975</v>
      </c>
      <c r="B233" s="170"/>
      <c r="C233" s="35" t="s">
        <v>11</v>
      </c>
      <c r="D233" s="35" t="s">
        <v>137</v>
      </c>
      <c r="E233" s="171" t="s">
        <v>121</v>
      </c>
      <c r="F233" s="171" t="s">
        <v>54</v>
      </c>
      <c r="G233" s="35"/>
      <c r="H233" s="35"/>
      <c r="I233" s="35"/>
      <c r="J233" s="35"/>
      <c r="K233" s="511" t="s">
        <v>976</v>
      </c>
      <c r="L233" s="511"/>
      <c r="M233" s="511" t="s">
        <v>977</v>
      </c>
      <c r="N233" s="511"/>
      <c r="O233" s="172"/>
      <c r="P233" s="173"/>
      <c r="Q233" s="35" t="s">
        <v>108</v>
      </c>
    </row>
    <row r="234" spans="1:17" s="209" customFormat="1" outlineLevel="1">
      <c r="A234" s="208"/>
      <c r="B234" s="208"/>
      <c r="C234" s="198" t="s">
        <v>24</v>
      </c>
      <c r="D234" s="198"/>
      <c r="E234" s="198" t="s">
        <v>58</v>
      </c>
      <c r="L234" s="209" t="s">
        <v>978</v>
      </c>
      <c r="N234" s="209" t="s">
        <v>979</v>
      </c>
      <c r="O234" s="74" t="str">
        <f>A244</f>
        <v>C8.18</v>
      </c>
      <c r="P234" s="200"/>
    </row>
    <row r="235" spans="1:17" s="209" customFormat="1" outlineLevel="1">
      <c r="A235" s="208"/>
      <c r="B235" s="208"/>
      <c r="C235" s="198" t="s">
        <v>24</v>
      </c>
      <c r="D235" s="198"/>
      <c r="E235" s="198" t="s">
        <v>58</v>
      </c>
      <c r="L235" s="209" t="s">
        <v>258</v>
      </c>
      <c r="N235" s="209" t="s">
        <v>980</v>
      </c>
      <c r="O235" s="74" t="str">
        <f>A244</f>
        <v>C8.18</v>
      </c>
      <c r="P235" s="200"/>
    </row>
    <row r="236" spans="1:17" s="209" customFormat="1" outlineLevel="1">
      <c r="A236" s="208"/>
      <c r="B236" s="208"/>
      <c r="C236" s="198" t="s">
        <v>24</v>
      </c>
      <c r="D236" s="198"/>
      <c r="E236" s="198" t="s">
        <v>58</v>
      </c>
      <c r="L236" s="209" t="s">
        <v>981</v>
      </c>
      <c r="N236" s="209" t="s">
        <v>982</v>
      </c>
      <c r="O236" s="74" t="str">
        <f>A244</f>
        <v>C8.18</v>
      </c>
      <c r="P236" s="200"/>
    </row>
    <row r="237" spans="1:17" s="209" customFormat="1" outlineLevel="1">
      <c r="A237" s="208"/>
      <c r="B237" s="208"/>
      <c r="C237" s="198" t="s">
        <v>24</v>
      </c>
      <c r="D237" s="198"/>
      <c r="E237" s="198" t="s">
        <v>58</v>
      </c>
      <c r="L237" s="209" t="s">
        <v>983</v>
      </c>
      <c r="N237" s="209" t="s">
        <v>984</v>
      </c>
      <c r="O237" s="74" t="str">
        <f>A244</f>
        <v>C8.18</v>
      </c>
      <c r="P237" s="200"/>
    </row>
    <row r="238" spans="1:17" s="209" customFormat="1" outlineLevel="1">
      <c r="A238" s="208"/>
      <c r="B238" s="208"/>
      <c r="C238" s="198" t="s">
        <v>24</v>
      </c>
      <c r="D238" s="198"/>
      <c r="E238" s="198" t="s">
        <v>58</v>
      </c>
      <c r="L238" s="209" t="s">
        <v>985</v>
      </c>
      <c r="N238" s="209" t="s">
        <v>986</v>
      </c>
      <c r="O238" s="74" t="str">
        <f>A244</f>
        <v>C8.18</v>
      </c>
      <c r="P238" s="200"/>
    </row>
    <row r="239" spans="1:17" s="209" customFormat="1" outlineLevel="1">
      <c r="A239" s="208"/>
      <c r="B239" s="208"/>
      <c r="C239" s="198" t="s">
        <v>24</v>
      </c>
      <c r="D239" s="198"/>
      <c r="E239" s="198" t="s">
        <v>58</v>
      </c>
      <c r="L239" s="209" t="s">
        <v>987</v>
      </c>
      <c r="N239" s="209" t="s">
        <v>988</v>
      </c>
      <c r="O239" s="74" t="str">
        <f>A244</f>
        <v>C8.18</v>
      </c>
      <c r="P239" s="200"/>
    </row>
    <row r="240" spans="1:17" outlineLevel="1">
      <c r="A240" s="93"/>
      <c r="B240" s="93"/>
      <c r="C240" s="53" t="s">
        <v>24</v>
      </c>
      <c r="D240" s="53"/>
      <c r="E240" s="53" t="s">
        <v>58</v>
      </c>
      <c r="F240" s="53">
        <v>997</v>
      </c>
      <c r="G240" s="53"/>
      <c r="H240" s="53"/>
      <c r="J240" s="53"/>
      <c r="K240" s="53"/>
      <c r="L240" s="198" t="s">
        <v>155</v>
      </c>
      <c r="M240" s="53"/>
      <c r="N240" s="200" t="s">
        <v>156</v>
      </c>
      <c r="O240" s="62" t="str">
        <f>A243</f>
        <v>C8.17x</v>
      </c>
      <c r="P240" s="115"/>
    </row>
    <row r="241" spans="1:19" outlineLevel="1">
      <c r="A241" s="93"/>
      <c r="B241" s="93" t="s">
        <v>320</v>
      </c>
      <c r="C241" s="53" t="s">
        <v>24</v>
      </c>
      <c r="D241" s="53"/>
      <c r="E241" s="53" t="s">
        <v>58</v>
      </c>
      <c r="F241" s="53">
        <v>998</v>
      </c>
      <c r="G241" s="53"/>
      <c r="H241" s="53"/>
      <c r="J241" s="53"/>
      <c r="K241" s="53"/>
      <c r="L241" s="198" t="s">
        <v>484</v>
      </c>
      <c r="M241" s="53"/>
      <c r="N241" s="200" t="s">
        <v>485</v>
      </c>
      <c r="O241" s="62" t="str">
        <f>A244</f>
        <v>C8.18</v>
      </c>
      <c r="P241" s="115"/>
    </row>
    <row r="242" spans="1:19" outlineLevel="1">
      <c r="C242" s="49" t="s">
        <v>24</v>
      </c>
      <c r="E242" s="49" t="s">
        <v>58</v>
      </c>
      <c r="F242" s="50">
        <v>999</v>
      </c>
      <c r="G242" s="50"/>
      <c r="H242" s="50"/>
      <c r="I242" s="50"/>
      <c r="J242" s="50"/>
      <c r="K242" s="50"/>
      <c r="L242" s="50" t="s">
        <v>924</v>
      </c>
      <c r="M242" s="50"/>
      <c r="N242" s="50" t="s">
        <v>925</v>
      </c>
      <c r="O242" s="201" t="str">
        <f>A244</f>
        <v>C8.18</v>
      </c>
    </row>
    <row r="243" spans="1:19" collapsed="1">
      <c r="A243" s="173" t="s">
        <v>989</v>
      </c>
      <c r="B243" s="171"/>
      <c r="C243" s="171" t="s">
        <v>11</v>
      </c>
      <c r="D243" s="171" t="s">
        <v>20</v>
      </c>
      <c r="E243" s="176" t="s">
        <v>66</v>
      </c>
      <c r="F243" s="176" t="s">
        <v>21</v>
      </c>
      <c r="G243" s="49"/>
      <c r="H243" s="49"/>
      <c r="I243" s="49"/>
      <c r="J243" s="49"/>
      <c r="K243" s="53" t="s">
        <v>639</v>
      </c>
      <c r="L243" s="49"/>
      <c r="M243" s="49" t="s">
        <v>786</v>
      </c>
      <c r="O243" s="178" t="str">
        <f>A244</f>
        <v>C8.18</v>
      </c>
      <c r="P243" s="173"/>
      <c r="Q243" s="35" t="s">
        <v>108</v>
      </c>
    </row>
    <row r="244" spans="1:19" ht="35.25" customHeight="1">
      <c r="A244" s="35" t="s">
        <v>990</v>
      </c>
      <c r="B244" s="35"/>
      <c r="C244" s="35" t="s">
        <v>11</v>
      </c>
      <c r="D244" s="35" t="s">
        <v>137</v>
      </c>
      <c r="E244" s="35" t="s">
        <v>26</v>
      </c>
      <c r="F244" s="35"/>
      <c r="G244" s="76"/>
      <c r="H244" s="76"/>
      <c r="I244" s="76"/>
      <c r="J244" s="76"/>
      <c r="K244" s="511" t="s">
        <v>991</v>
      </c>
      <c r="L244" s="511"/>
      <c r="M244" s="511" t="s">
        <v>992</v>
      </c>
      <c r="N244" s="511"/>
      <c r="O244" s="172"/>
      <c r="P244" s="35"/>
    </row>
    <row r="245" spans="1:19" s="209" customFormat="1" outlineLevel="1">
      <c r="C245" s="209" t="s">
        <v>24</v>
      </c>
      <c r="E245" s="209" t="s">
        <v>58</v>
      </c>
      <c r="F245" s="209">
        <v>1</v>
      </c>
      <c r="G245" s="198"/>
      <c r="H245" s="198"/>
      <c r="I245" s="198"/>
      <c r="J245" s="198"/>
      <c r="L245" s="198" t="s">
        <v>71</v>
      </c>
      <c r="N245" s="198" t="s">
        <v>993</v>
      </c>
      <c r="O245" s="210" t="str">
        <f>A249</f>
        <v>End if</v>
      </c>
    </row>
    <row r="246" spans="1:19" s="209" customFormat="1" outlineLevel="1">
      <c r="C246" s="209" t="s">
        <v>24</v>
      </c>
      <c r="E246" s="209" t="s">
        <v>58</v>
      </c>
      <c r="F246" s="209">
        <v>2</v>
      </c>
      <c r="G246" s="198"/>
      <c r="H246" s="198"/>
      <c r="I246" s="198"/>
      <c r="J246" s="198"/>
      <c r="L246" s="198" t="s">
        <v>994</v>
      </c>
      <c r="N246" s="198" t="s">
        <v>995</v>
      </c>
      <c r="O246" s="74" t="str">
        <f>A249</f>
        <v>End if</v>
      </c>
    </row>
    <row r="247" spans="1:19" s="209" customFormat="1" outlineLevel="1">
      <c r="C247" s="209" t="s">
        <v>24</v>
      </c>
      <c r="E247" s="209" t="s">
        <v>58</v>
      </c>
      <c r="F247" s="209">
        <v>3</v>
      </c>
      <c r="G247" s="198"/>
      <c r="H247" s="198"/>
      <c r="I247" s="198"/>
      <c r="J247" s="198"/>
      <c r="L247" s="198" t="s">
        <v>996</v>
      </c>
      <c r="N247" s="198" t="s">
        <v>997</v>
      </c>
      <c r="O247" s="74" t="str">
        <f>A249</f>
        <v>End if</v>
      </c>
    </row>
    <row r="248" spans="1:19" s="209" customFormat="1" outlineLevel="1">
      <c r="C248" s="209" t="s">
        <v>24</v>
      </c>
      <c r="E248" s="209" t="s">
        <v>58</v>
      </c>
      <c r="F248" s="198">
        <v>998</v>
      </c>
      <c r="G248" s="198"/>
      <c r="H248" s="198"/>
      <c r="I248" s="65"/>
      <c r="J248" s="198"/>
      <c r="K248" s="198"/>
      <c r="L248" s="198" t="s">
        <v>484</v>
      </c>
      <c r="M248" s="198"/>
      <c r="N248" s="200" t="s">
        <v>485</v>
      </c>
      <c r="O248" s="74" t="s">
        <v>998</v>
      </c>
    </row>
    <row r="249" spans="1:19" s="214" customFormat="1">
      <c r="A249" s="211" t="s">
        <v>998</v>
      </c>
      <c r="B249" s="211"/>
      <c r="C249" s="212"/>
      <c r="D249" s="212"/>
      <c r="E249" s="212"/>
      <c r="F249" s="212"/>
      <c r="G249" s="212"/>
      <c r="H249" s="212"/>
      <c r="I249" s="212"/>
      <c r="J249" s="212"/>
      <c r="K249" s="212"/>
      <c r="L249" s="212"/>
      <c r="M249" s="212"/>
      <c r="N249" s="212"/>
      <c r="O249" s="213"/>
      <c r="P249" s="212"/>
      <c r="Q249" s="212"/>
      <c r="R249" s="212"/>
      <c r="S249" s="212"/>
    </row>
    <row r="250" spans="1:19" s="204" customFormat="1" collapsed="1">
      <c r="A250" s="202" t="s">
        <v>999</v>
      </c>
      <c r="B250" s="203"/>
      <c r="D250" s="203"/>
      <c r="E250" s="203"/>
      <c r="F250" s="203"/>
      <c r="G250" s="205"/>
      <c r="H250" s="205"/>
      <c r="I250" s="205"/>
      <c r="K250" s="203"/>
      <c r="L250" s="205"/>
      <c r="M250" s="205"/>
      <c r="N250" s="205"/>
      <c r="O250" s="206"/>
      <c r="P250" s="203"/>
    </row>
    <row r="251" spans="1:19" ht="51" customHeight="1">
      <c r="A251" s="173" t="s">
        <v>1000</v>
      </c>
      <c r="B251" s="171"/>
      <c r="C251" s="171" t="s">
        <v>11</v>
      </c>
      <c r="D251" s="171" t="s">
        <v>137</v>
      </c>
      <c r="E251" s="171" t="s">
        <v>104</v>
      </c>
      <c r="F251" s="171" t="s">
        <v>908</v>
      </c>
      <c r="G251" s="35"/>
      <c r="H251" s="35"/>
      <c r="I251" s="35"/>
      <c r="J251" s="35"/>
      <c r="K251" s="511" t="s">
        <v>1001</v>
      </c>
      <c r="L251" s="511"/>
      <c r="M251" s="511" t="s">
        <v>1002</v>
      </c>
      <c r="N251" s="511"/>
      <c r="O251" s="34" t="str">
        <f>A252</f>
        <v>C8.21</v>
      </c>
      <c r="P251" s="173"/>
      <c r="Q251" s="35" t="s">
        <v>108</v>
      </c>
      <c r="R251" s="35" t="s">
        <v>1003</v>
      </c>
    </row>
    <row r="252" spans="1:19" s="43" customFormat="1">
      <c r="A252" s="144" t="s">
        <v>1004</v>
      </c>
      <c r="B252" s="42"/>
      <c r="C252" s="42" t="s">
        <v>11</v>
      </c>
      <c r="D252" s="53" t="s">
        <v>20</v>
      </c>
      <c r="E252" s="42" t="s">
        <v>26</v>
      </c>
      <c r="F252" s="42" t="s">
        <v>54</v>
      </c>
      <c r="G252" s="44"/>
      <c r="H252" s="44"/>
      <c r="I252" s="44"/>
      <c r="J252" s="44"/>
      <c r="K252" s="49" t="s">
        <v>912</v>
      </c>
      <c r="L252" s="196"/>
      <c r="M252" s="53" t="s">
        <v>913</v>
      </c>
      <c r="N252" s="197"/>
      <c r="O252" s="51"/>
      <c r="P252" s="41"/>
      <c r="Q252" s="41"/>
      <c r="R252" s="41"/>
      <c r="S252" s="41" t="s">
        <v>140</v>
      </c>
    </row>
    <row r="253" spans="1:19" s="48" customFormat="1" outlineLevel="1">
      <c r="A253" s="52"/>
      <c r="B253" s="52" t="s">
        <v>914</v>
      </c>
      <c r="C253" s="50" t="s">
        <v>24</v>
      </c>
      <c r="D253" s="50"/>
      <c r="E253" s="50" t="s">
        <v>58</v>
      </c>
      <c r="F253" s="50">
        <v>1</v>
      </c>
      <c r="G253" s="50"/>
      <c r="H253" s="50"/>
      <c r="I253" s="50"/>
      <c r="J253" s="50"/>
      <c r="K253" s="50"/>
      <c r="L253" s="50" t="s">
        <v>915</v>
      </c>
      <c r="M253" s="50"/>
      <c r="N253" s="50" t="s">
        <v>916</v>
      </c>
      <c r="O253" s="47" t="str">
        <f>A258</f>
        <v>C8.22</v>
      </c>
      <c r="P253" s="44"/>
      <c r="Q253" s="44"/>
      <c r="R253" s="44"/>
      <c r="S253" s="41" t="s">
        <v>140</v>
      </c>
    </row>
    <row r="254" spans="1:19" s="48" customFormat="1" outlineLevel="1">
      <c r="A254" s="52"/>
      <c r="B254" s="52" t="s">
        <v>917</v>
      </c>
      <c r="C254" s="50" t="s">
        <v>24</v>
      </c>
      <c r="D254" s="50"/>
      <c r="E254" s="50" t="s">
        <v>58</v>
      </c>
      <c r="F254" s="50">
        <v>2</v>
      </c>
      <c r="G254" s="50"/>
      <c r="H254" s="50"/>
      <c r="I254" s="50"/>
      <c r="J254" s="50"/>
      <c r="K254" s="50"/>
      <c r="L254" s="50" t="s">
        <v>918</v>
      </c>
      <c r="M254" s="50"/>
      <c r="N254" s="50" t="s">
        <v>919</v>
      </c>
      <c r="O254" s="51" t="str">
        <f>A260</f>
        <v>C8.24</v>
      </c>
      <c r="P254" s="44"/>
      <c r="Q254" s="44"/>
      <c r="R254" s="44"/>
      <c r="S254" s="41" t="s">
        <v>140</v>
      </c>
    </row>
    <row r="255" spans="1:19" s="48" customFormat="1" outlineLevel="1">
      <c r="A255" s="52"/>
      <c r="B255" s="52" t="s">
        <v>920</v>
      </c>
      <c r="C255" s="50" t="s">
        <v>24</v>
      </c>
      <c r="D255" s="50"/>
      <c r="E255" s="50" t="s">
        <v>58</v>
      </c>
      <c r="F255" s="50">
        <v>3</v>
      </c>
      <c r="G255" s="50"/>
      <c r="H255" s="50"/>
      <c r="I255" s="50"/>
      <c r="J255" s="50"/>
      <c r="K255" s="50"/>
      <c r="L255" s="50" t="s">
        <v>921</v>
      </c>
      <c r="M255" s="50"/>
      <c r="N255" s="50" t="s">
        <v>922</v>
      </c>
      <c r="O255" s="51" t="str">
        <f>A260</f>
        <v>C8.24</v>
      </c>
      <c r="P255" s="44"/>
      <c r="Q255" s="44"/>
      <c r="R255" s="44"/>
      <c r="S255" s="41" t="s">
        <v>140</v>
      </c>
    </row>
    <row r="256" spans="1:19" s="48" customFormat="1" outlineLevel="1">
      <c r="A256" s="52"/>
      <c r="B256" s="52" t="s">
        <v>320</v>
      </c>
      <c r="C256" s="50" t="s">
        <v>24</v>
      </c>
      <c r="D256" s="50"/>
      <c r="E256" s="50" t="s">
        <v>58</v>
      </c>
      <c r="F256" s="50">
        <v>998</v>
      </c>
      <c r="G256" s="50"/>
      <c r="H256" s="50"/>
      <c r="I256" s="50"/>
      <c r="J256" s="50"/>
      <c r="K256" s="50"/>
      <c r="L256" s="50" t="s">
        <v>484</v>
      </c>
      <c r="M256" s="50"/>
      <c r="N256" s="50" t="s">
        <v>485</v>
      </c>
      <c r="O256" s="51" t="str">
        <f>A260</f>
        <v>C8.24</v>
      </c>
      <c r="P256" s="44"/>
      <c r="Q256" s="44"/>
      <c r="R256" s="44"/>
      <c r="S256" s="41" t="s">
        <v>140</v>
      </c>
    </row>
    <row r="257" spans="1:19" s="48" customFormat="1" outlineLevel="1">
      <c r="A257" s="52"/>
      <c r="B257" s="52" t="s">
        <v>923</v>
      </c>
      <c r="C257" s="50" t="s">
        <v>24</v>
      </c>
      <c r="D257" s="50"/>
      <c r="E257" s="50" t="s">
        <v>58</v>
      </c>
      <c r="F257" s="50">
        <v>999</v>
      </c>
      <c r="G257" s="50"/>
      <c r="H257" s="50"/>
      <c r="I257" s="50"/>
      <c r="J257" s="50"/>
      <c r="K257" s="50"/>
      <c r="L257" s="50" t="s">
        <v>924</v>
      </c>
      <c r="M257" s="50"/>
      <c r="N257" s="50" t="s">
        <v>925</v>
      </c>
      <c r="O257" s="51" t="s">
        <v>139</v>
      </c>
      <c r="P257" s="44"/>
      <c r="Q257" s="44"/>
      <c r="R257" s="44"/>
      <c r="S257" s="41" t="s">
        <v>140</v>
      </c>
    </row>
    <row r="258" spans="1:19" s="43" customFormat="1">
      <c r="A258" s="144" t="s">
        <v>1005</v>
      </c>
      <c r="B258" s="42"/>
      <c r="C258" s="53" t="s">
        <v>11</v>
      </c>
      <c r="D258" s="53" t="s">
        <v>20</v>
      </c>
      <c r="E258" s="53" t="s">
        <v>104</v>
      </c>
      <c r="F258" s="53" t="s">
        <v>498</v>
      </c>
      <c r="G258" s="53" t="s">
        <v>300</v>
      </c>
      <c r="H258" s="53" t="s">
        <v>300</v>
      </c>
      <c r="I258" s="53"/>
      <c r="J258" s="53"/>
      <c r="K258" s="53" t="s">
        <v>927</v>
      </c>
      <c r="L258" s="53"/>
      <c r="M258" s="53" t="s">
        <v>928</v>
      </c>
      <c r="O258" s="51" t="str">
        <f>A259</f>
        <v>C8.23</v>
      </c>
      <c r="P258" s="41"/>
      <c r="Q258" s="41"/>
      <c r="R258" s="41"/>
      <c r="S258" s="41" t="s">
        <v>140</v>
      </c>
    </row>
    <row r="259" spans="1:19" s="43" customFormat="1">
      <c r="A259" s="144" t="s">
        <v>1006</v>
      </c>
      <c r="B259" s="42"/>
      <c r="C259" s="53" t="s">
        <v>11</v>
      </c>
      <c r="D259" s="53" t="s">
        <v>20</v>
      </c>
      <c r="E259" s="53" t="s">
        <v>104</v>
      </c>
      <c r="F259" s="53" t="s">
        <v>498</v>
      </c>
      <c r="G259" s="53" t="s">
        <v>300</v>
      </c>
      <c r="H259" s="53" t="s">
        <v>300</v>
      </c>
      <c r="I259" s="53"/>
      <c r="J259" s="53"/>
      <c r="K259" s="53" t="s">
        <v>930</v>
      </c>
      <c r="L259" s="53"/>
      <c r="M259" s="53" t="s">
        <v>931</v>
      </c>
      <c r="O259" s="51" t="str">
        <f>A260</f>
        <v>C8.24</v>
      </c>
      <c r="P259" s="41"/>
      <c r="Q259" s="41"/>
      <c r="R259" s="41"/>
      <c r="S259" s="41" t="s">
        <v>140</v>
      </c>
    </row>
    <row r="260" spans="1:19" ht="53.25" customHeight="1">
      <c r="A260" s="173" t="s">
        <v>1007</v>
      </c>
      <c r="B260" s="171"/>
      <c r="C260" s="171" t="s">
        <v>11</v>
      </c>
      <c r="D260" s="171" t="s">
        <v>137</v>
      </c>
      <c r="E260" s="171" t="s">
        <v>121</v>
      </c>
      <c r="F260" s="171" t="s">
        <v>54</v>
      </c>
      <c r="G260" s="35"/>
      <c r="H260" s="35"/>
      <c r="I260" s="35"/>
      <c r="J260" s="35"/>
      <c r="K260" s="511" t="s">
        <v>964</v>
      </c>
      <c r="L260" s="511"/>
      <c r="M260" s="511" t="s">
        <v>965</v>
      </c>
      <c r="N260" s="511"/>
      <c r="O260" s="34"/>
      <c r="P260" s="173"/>
      <c r="Q260" s="35" t="s">
        <v>108</v>
      </c>
      <c r="R260" s="35" t="s">
        <v>935</v>
      </c>
    </row>
    <row r="261" spans="1:19" outlineLevel="1">
      <c r="A261" s="173"/>
      <c r="B261" s="171"/>
      <c r="C261" s="53" t="s">
        <v>24</v>
      </c>
      <c r="D261" s="53"/>
      <c r="E261" s="53" t="s">
        <v>58</v>
      </c>
      <c r="F261" s="176">
        <v>1</v>
      </c>
      <c r="G261" s="35"/>
      <c r="H261" s="35"/>
      <c r="I261" s="35"/>
      <c r="J261" s="35"/>
      <c r="K261" s="100"/>
      <c r="L261" s="198" t="s">
        <v>936</v>
      </c>
      <c r="M261" s="100"/>
      <c r="N261" s="199" t="s">
        <v>937</v>
      </c>
      <c r="O261" s="34" t="str">
        <f>A269</f>
        <v>C8.25</v>
      </c>
      <c r="P261" s="173"/>
    </row>
    <row r="262" spans="1:19" outlineLevel="1">
      <c r="A262" s="173"/>
      <c r="B262" s="171"/>
      <c r="C262" s="53" t="s">
        <v>24</v>
      </c>
      <c r="D262" s="53"/>
      <c r="E262" s="53" t="s">
        <v>58</v>
      </c>
      <c r="F262" s="176">
        <v>2</v>
      </c>
      <c r="G262" s="35"/>
      <c r="H262" s="35"/>
      <c r="I262" s="35"/>
      <c r="J262" s="35"/>
      <c r="K262" s="100"/>
      <c r="L262" s="198" t="s">
        <v>938</v>
      </c>
      <c r="M262" s="100"/>
      <c r="N262" s="199" t="s">
        <v>939</v>
      </c>
      <c r="O262" s="34" t="str">
        <f>A269</f>
        <v>C8.25</v>
      </c>
      <c r="P262" s="173"/>
    </row>
    <row r="263" spans="1:19" outlineLevel="1">
      <c r="A263" s="173"/>
      <c r="B263" s="171"/>
      <c r="C263" s="53" t="s">
        <v>24</v>
      </c>
      <c r="D263" s="53"/>
      <c r="E263" s="53" t="s">
        <v>58</v>
      </c>
      <c r="F263" s="176">
        <v>3</v>
      </c>
      <c r="G263" s="35"/>
      <c r="H263" s="35"/>
      <c r="I263" s="35"/>
      <c r="J263" s="35"/>
      <c r="K263" s="100"/>
      <c r="L263" s="73" t="s">
        <v>940</v>
      </c>
      <c r="M263" s="100"/>
      <c r="N263" s="199" t="s">
        <v>941</v>
      </c>
      <c r="O263" s="34" t="str">
        <f>A269</f>
        <v>C8.25</v>
      </c>
      <c r="P263" s="173"/>
    </row>
    <row r="264" spans="1:19" outlineLevel="1">
      <c r="A264" s="93"/>
      <c r="B264" s="93"/>
      <c r="C264" s="53" t="s">
        <v>24</v>
      </c>
      <c r="D264" s="53"/>
      <c r="E264" s="53" t="s">
        <v>58</v>
      </c>
      <c r="F264" s="53">
        <v>4</v>
      </c>
      <c r="G264" s="53"/>
      <c r="H264" s="53"/>
      <c r="J264" s="53"/>
      <c r="K264" s="53"/>
      <c r="L264" s="73" t="s">
        <v>942</v>
      </c>
      <c r="M264" s="53"/>
      <c r="N264" s="200" t="s">
        <v>943</v>
      </c>
      <c r="O264" s="109" t="str">
        <f>A269</f>
        <v>C8.25</v>
      </c>
      <c r="P264" s="115"/>
    </row>
    <row r="265" spans="1:19" outlineLevel="1">
      <c r="A265" s="93"/>
      <c r="B265" s="93"/>
      <c r="C265" s="53" t="s">
        <v>24</v>
      </c>
      <c r="D265" s="53"/>
      <c r="E265" s="53" t="s">
        <v>58</v>
      </c>
      <c r="F265" s="53">
        <v>5</v>
      </c>
      <c r="G265" s="53"/>
      <c r="H265" s="53"/>
      <c r="J265" s="53"/>
      <c r="K265" s="53"/>
      <c r="L265" s="198" t="s">
        <v>944</v>
      </c>
      <c r="M265" s="53"/>
      <c r="N265" s="200" t="s">
        <v>945</v>
      </c>
      <c r="O265" s="62" t="str">
        <f>A269</f>
        <v>C8.25</v>
      </c>
      <c r="P265" s="115"/>
    </row>
    <row r="266" spans="1:19" outlineLevel="1">
      <c r="A266" s="93"/>
      <c r="B266" s="93"/>
      <c r="C266" s="53" t="s">
        <v>24</v>
      </c>
      <c r="D266" s="53"/>
      <c r="E266" s="53" t="s">
        <v>58</v>
      </c>
      <c r="F266" s="53">
        <v>997</v>
      </c>
      <c r="G266" s="53"/>
      <c r="H266" s="53"/>
      <c r="J266" s="53"/>
      <c r="K266" s="53"/>
      <c r="L266" s="198" t="s">
        <v>155</v>
      </c>
      <c r="M266" s="53"/>
      <c r="N266" s="200" t="s">
        <v>156</v>
      </c>
      <c r="O266" s="62" t="str">
        <f>A268</f>
        <v>C8.24x</v>
      </c>
      <c r="P266" s="115"/>
    </row>
    <row r="267" spans="1:19" outlineLevel="1">
      <c r="A267" s="93"/>
      <c r="B267" s="93" t="s">
        <v>320</v>
      </c>
      <c r="C267" s="53" t="s">
        <v>24</v>
      </c>
      <c r="D267" s="53"/>
      <c r="E267" s="53" t="s">
        <v>58</v>
      </c>
      <c r="F267" s="53">
        <v>998</v>
      </c>
      <c r="G267" s="53"/>
      <c r="H267" s="53"/>
      <c r="J267" s="53"/>
      <c r="K267" s="53"/>
      <c r="L267" s="198" t="s">
        <v>484</v>
      </c>
      <c r="M267" s="53"/>
      <c r="N267" s="200" t="s">
        <v>485</v>
      </c>
      <c r="O267" s="62" t="str">
        <f>A269</f>
        <v>C8.25</v>
      </c>
      <c r="P267" s="115"/>
    </row>
    <row r="268" spans="1:19" collapsed="1">
      <c r="A268" s="173" t="s">
        <v>1008</v>
      </c>
      <c r="B268" s="171"/>
      <c r="C268" s="171" t="s">
        <v>11</v>
      </c>
      <c r="D268" s="171" t="s">
        <v>20</v>
      </c>
      <c r="E268" s="176" t="s">
        <v>66</v>
      </c>
      <c r="F268" s="176" t="s">
        <v>21</v>
      </c>
      <c r="G268" s="49"/>
      <c r="H268" s="49"/>
      <c r="I268" s="49"/>
      <c r="J268" s="49"/>
      <c r="K268" s="53" t="s">
        <v>639</v>
      </c>
      <c r="L268" s="49"/>
      <c r="M268" s="49" t="s">
        <v>786</v>
      </c>
      <c r="O268" s="178" t="str">
        <f>A269</f>
        <v>C8.25</v>
      </c>
      <c r="P268" s="173"/>
      <c r="Q268" s="35" t="s">
        <v>108</v>
      </c>
    </row>
    <row r="269" spans="1:19" ht="14.25" customHeight="1">
      <c r="A269" s="35" t="s">
        <v>1009</v>
      </c>
      <c r="B269" s="35"/>
      <c r="C269" s="35" t="s">
        <v>11</v>
      </c>
      <c r="D269" s="35" t="s">
        <v>137</v>
      </c>
      <c r="E269" s="35" t="s">
        <v>26</v>
      </c>
      <c r="F269" s="35"/>
      <c r="G269" s="76"/>
      <c r="H269" s="76"/>
      <c r="I269" s="76"/>
      <c r="J269" s="76"/>
      <c r="K269" s="35" t="s">
        <v>948</v>
      </c>
      <c r="L269" s="76"/>
      <c r="M269" s="76" t="s">
        <v>949</v>
      </c>
      <c r="N269" s="76"/>
      <c r="O269" s="172"/>
      <c r="P269" s="35"/>
    </row>
    <row r="270" spans="1:19" outlineLevel="1">
      <c r="C270" s="49" t="s">
        <v>24</v>
      </c>
      <c r="E270" s="49" t="s">
        <v>58</v>
      </c>
      <c r="F270" s="50">
        <v>0</v>
      </c>
      <c r="G270" s="50"/>
      <c r="H270" s="50"/>
      <c r="I270" s="50"/>
      <c r="J270" s="50"/>
      <c r="K270" s="50"/>
      <c r="L270" s="50" t="s">
        <v>106</v>
      </c>
      <c r="M270" s="50"/>
      <c r="N270" s="50" t="s">
        <v>107</v>
      </c>
      <c r="O270" s="109" t="str">
        <f>A274</f>
        <v>C8.26</v>
      </c>
    </row>
    <row r="271" spans="1:19" outlineLevel="1">
      <c r="C271" s="49" t="s">
        <v>24</v>
      </c>
      <c r="E271" s="49" t="s">
        <v>58</v>
      </c>
      <c r="F271" s="50">
        <v>1</v>
      </c>
      <c r="G271" s="50"/>
      <c r="H271" s="50"/>
      <c r="I271" s="50"/>
      <c r="J271" s="50"/>
      <c r="K271" s="50"/>
      <c r="L271" s="50" t="s">
        <v>108</v>
      </c>
      <c r="M271" s="50"/>
      <c r="N271" s="50" t="s">
        <v>109</v>
      </c>
      <c r="O271" s="207" t="str">
        <f>A274</f>
        <v>C8.26</v>
      </c>
    </row>
    <row r="272" spans="1:19" outlineLevel="1">
      <c r="C272" s="49" t="s">
        <v>24</v>
      </c>
      <c r="E272" s="49" t="s">
        <v>58</v>
      </c>
      <c r="F272" s="50">
        <v>998</v>
      </c>
      <c r="G272" s="50"/>
      <c r="H272" s="50"/>
      <c r="I272" s="50"/>
      <c r="J272" s="50"/>
      <c r="K272" s="50"/>
      <c r="L272" s="50" t="s">
        <v>484</v>
      </c>
      <c r="M272" s="50"/>
      <c r="N272" s="50" t="s">
        <v>485</v>
      </c>
      <c r="O272" s="207" t="str">
        <f>A274</f>
        <v>C8.26</v>
      </c>
    </row>
    <row r="273" spans="1:17" outlineLevel="1">
      <c r="C273" s="49" t="s">
        <v>24</v>
      </c>
      <c r="E273" s="49" t="s">
        <v>58</v>
      </c>
      <c r="F273" s="50">
        <v>999</v>
      </c>
      <c r="G273" s="50"/>
      <c r="H273" s="50"/>
      <c r="I273" s="50"/>
      <c r="J273" s="50"/>
      <c r="K273" s="50"/>
      <c r="L273" s="50" t="s">
        <v>924</v>
      </c>
      <c r="M273" s="50"/>
      <c r="N273" s="50" t="s">
        <v>925</v>
      </c>
      <c r="O273" s="201" t="s">
        <v>139</v>
      </c>
    </row>
    <row r="274" spans="1:17">
      <c r="A274" s="170" t="s">
        <v>1010</v>
      </c>
      <c r="B274" s="170"/>
      <c r="C274" s="35" t="s">
        <v>11</v>
      </c>
      <c r="D274" s="35" t="s">
        <v>137</v>
      </c>
      <c r="E274" s="171" t="s">
        <v>26</v>
      </c>
      <c r="F274" s="171" t="s">
        <v>54</v>
      </c>
      <c r="G274" s="35"/>
      <c r="H274" s="35"/>
      <c r="I274" s="35"/>
      <c r="J274" s="35"/>
      <c r="K274" s="511" t="s">
        <v>969</v>
      </c>
      <c r="L274" s="511"/>
      <c r="M274" s="511" t="s">
        <v>970</v>
      </c>
      <c r="N274" s="511"/>
      <c r="O274" s="172"/>
      <c r="P274" s="173"/>
      <c r="Q274" s="35" t="s">
        <v>108</v>
      </c>
    </row>
    <row r="275" spans="1:17" s="209" customFormat="1" outlineLevel="1">
      <c r="A275" s="208"/>
      <c r="B275" s="208"/>
      <c r="C275" s="198" t="s">
        <v>24</v>
      </c>
      <c r="D275" s="198"/>
      <c r="E275" s="198" t="s">
        <v>58</v>
      </c>
      <c r="L275" s="209" t="s">
        <v>557</v>
      </c>
      <c r="N275" s="209" t="s">
        <v>971</v>
      </c>
      <c r="O275" s="210" t="str">
        <f>A280</f>
        <v>C8.27</v>
      </c>
      <c r="P275" s="200"/>
    </row>
    <row r="276" spans="1:17" s="209" customFormat="1" outlineLevel="1">
      <c r="A276" s="208"/>
      <c r="B276" s="208"/>
      <c r="C276" s="198" t="s">
        <v>24</v>
      </c>
      <c r="D276" s="198"/>
      <c r="E276" s="198" t="s">
        <v>58</v>
      </c>
      <c r="L276" s="209" t="s">
        <v>559</v>
      </c>
      <c r="N276" s="209" t="s">
        <v>972</v>
      </c>
      <c r="O276" s="210" t="str">
        <f>A280</f>
        <v>C8.27</v>
      </c>
      <c r="P276" s="200"/>
    </row>
    <row r="277" spans="1:17" s="209" customFormat="1" outlineLevel="1">
      <c r="A277" s="208"/>
      <c r="B277" s="208"/>
      <c r="C277" s="198" t="s">
        <v>24</v>
      </c>
      <c r="D277" s="198"/>
      <c r="E277" s="198" t="s">
        <v>58</v>
      </c>
      <c r="L277" s="209" t="s">
        <v>561</v>
      </c>
      <c r="N277" s="209" t="s">
        <v>562</v>
      </c>
      <c r="O277" s="210" t="str">
        <f>A280</f>
        <v>C8.27</v>
      </c>
      <c r="P277" s="200"/>
    </row>
    <row r="278" spans="1:17" s="209" customFormat="1" outlineLevel="1">
      <c r="A278" s="208"/>
      <c r="B278" s="208"/>
      <c r="C278" s="198" t="s">
        <v>24</v>
      </c>
      <c r="D278" s="198"/>
      <c r="E278" s="198" t="s">
        <v>58</v>
      </c>
      <c r="L278" s="209" t="s">
        <v>563</v>
      </c>
      <c r="N278" s="209" t="s">
        <v>973</v>
      </c>
      <c r="O278" s="210" t="str">
        <f>A280</f>
        <v>C8.27</v>
      </c>
      <c r="P278" s="200"/>
    </row>
    <row r="279" spans="1:17" s="209" customFormat="1" outlineLevel="1">
      <c r="A279" s="208"/>
      <c r="B279" s="208"/>
      <c r="C279" s="198" t="s">
        <v>24</v>
      </c>
      <c r="D279" s="198"/>
      <c r="E279" s="198" t="s">
        <v>58</v>
      </c>
      <c r="L279" s="209" t="s">
        <v>565</v>
      </c>
      <c r="N279" s="209" t="s">
        <v>974</v>
      </c>
      <c r="O279" s="210" t="str">
        <f>A280</f>
        <v>C8.27</v>
      </c>
      <c r="P279" s="200"/>
    </row>
    <row r="280" spans="1:17">
      <c r="A280" s="170" t="s">
        <v>1011</v>
      </c>
      <c r="B280" s="170"/>
      <c r="C280" s="35" t="s">
        <v>11</v>
      </c>
      <c r="D280" s="35" t="s">
        <v>137</v>
      </c>
      <c r="E280" s="171" t="s">
        <v>121</v>
      </c>
      <c r="F280" s="171" t="s">
        <v>54</v>
      </c>
      <c r="G280" s="35"/>
      <c r="H280" s="35"/>
      <c r="I280" s="35"/>
      <c r="J280" s="35"/>
      <c r="K280" s="511" t="s">
        <v>976</v>
      </c>
      <c r="L280" s="511"/>
      <c r="M280" s="511" t="s">
        <v>977</v>
      </c>
      <c r="N280" s="511"/>
      <c r="O280" s="172"/>
      <c r="P280" s="173"/>
      <c r="Q280" s="35" t="s">
        <v>108</v>
      </c>
    </row>
    <row r="281" spans="1:17" s="209" customFormat="1" outlineLevel="1">
      <c r="A281" s="208"/>
      <c r="B281" s="208"/>
      <c r="C281" s="198" t="s">
        <v>24</v>
      </c>
      <c r="D281" s="198"/>
      <c r="E281" s="198" t="s">
        <v>58</v>
      </c>
      <c r="L281" s="209" t="s">
        <v>978</v>
      </c>
      <c r="N281" s="209" t="s">
        <v>979</v>
      </c>
      <c r="O281" s="74" t="str">
        <f>A291</f>
        <v>C8.28</v>
      </c>
      <c r="P281" s="200"/>
    </row>
    <row r="282" spans="1:17" s="209" customFormat="1" outlineLevel="1">
      <c r="A282" s="208"/>
      <c r="B282" s="208"/>
      <c r="C282" s="198" t="s">
        <v>24</v>
      </c>
      <c r="D282" s="198"/>
      <c r="E282" s="198" t="s">
        <v>58</v>
      </c>
      <c r="L282" s="209" t="s">
        <v>258</v>
      </c>
      <c r="N282" s="209" t="s">
        <v>980</v>
      </c>
      <c r="O282" s="74" t="str">
        <f>A291</f>
        <v>C8.28</v>
      </c>
      <c r="P282" s="200"/>
    </row>
    <row r="283" spans="1:17" s="209" customFormat="1" outlineLevel="1">
      <c r="A283" s="208"/>
      <c r="B283" s="208"/>
      <c r="C283" s="198" t="s">
        <v>24</v>
      </c>
      <c r="D283" s="198"/>
      <c r="E283" s="198" t="s">
        <v>58</v>
      </c>
      <c r="L283" s="209" t="s">
        <v>981</v>
      </c>
      <c r="N283" s="209" t="s">
        <v>982</v>
      </c>
      <c r="O283" s="74" t="str">
        <f>A296</f>
        <v>C8.30</v>
      </c>
      <c r="P283" s="200"/>
    </row>
    <row r="284" spans="1:17" s="209" customFormat="1" outlineLevel="1">
      <c r="A284" s="208"/>
      <c r="B284" s="208"/>
      <c r="C284" s="198" t="s">
        <v>24</v>
      </c>
      <c r="D284" s="198"/>
      <c r="E284" s="198" t="s">
        <v>58</v>
      </c>
      <c r="L284" s="209" t="s">
        <v>983</v>
      </c>
      <c r="N284" s="209" t="s">
        <v>984</v>
      </c>
      <c r="O284" s="74" t="str">
        <f>A291</f>
        <v>C8.28</v>
      </c>
      <c r="P284" s="200"/>
    </row>
    <row r="285" spans="1:17" s="209" customFormat="1" outlineLevel="1">
      <c r="A285" s="208"/>
      <c r="B285" s="208"/>
      <c r="C285" s="198" t="s">
        <v>24</v>
      </c>
      <c r="D285" s="198"/>
      <c r="E285" s="198" t="s">
        <v>58</v>
      </c>
      <c r="L285" s="209" t="s">
        <v>985</v>
      </c>
      <c r="N285" s="209" t="s">
        <v>986</v>
      </c>
      <c r="O285" s="74" t="str">
        <f>A291</f>
        <v>C8.28</v>
      </c>
      <c r="P285" s="200"/>
    </row>
    <row r="286" spans="1:17" s="209" customFormat="1" outlineLevel="1">
      <c r="A286" s="208"/>
      <c r="B286" s="208"/>
      <c r="C286" s="198" t="s">
        <v>24</v>
      </c>
      <c r="D286" s="198"/>
      <c r="E286" s="198" t="s">
        <v>58</v>
      </c>
      <c r="L286" s="209" t="s">
        <v>987</v>
      </c>
      <c r="N286" s="209" t="s">
        <v>988</v>
      </c>
      <c r="O286" s="74" t="str">
        <f>A296</f>
        <v>C8.30</v>
      </c>
      <c r="P286" s="200"/>
    </row>
    <row r="287" spans="1:17" outlineLevel="1">
      <c r="A287" s="93"/>
      <c r="B287" s="93"/>
      <c r="C287" s="53" t="s">
        <v>24</v>
      </c>
      <c r="D287" s="53"/>
      <c r="E287" s="53" t="s">
        <v>58</v>
      </c>
      <c r="F287" s="53">
        <v>997</v>
      </c>
      <c r="G287" s="53"/>
      <c r="H287" s="53"/>
      <c r="J287" s="53"/>
      <c r="K287" s="53"/>
      <c r="L287" s="198" t="s">
        <v>155</v>
      </c>
      <c r="M287" s="53"/>
      <c r="N287" s="200" t="s">
        <v>156</v>
      </c>
      <c r="O287" s="62" t="str">
        <f>A290</f>
        <v>C8.27x</v>
      </c>
      <c r="P287" s="115"/>
    </row>
    <row r="288" spans="1:17" outlineLevel="1">
      <c r="A288" s="93"/>
      <c r="B288" s="93" t="s">
        <v>320</v>
      </c>
      <c r="C288" s="53" t="s">
        <v>24</v>
      </c>
      <c r="D288" s="53"/>
      <c r="E288" s="53" t="s">
        <v>58</v>
      </c>
      <c r="F288" s="53">
        <v>998</v>
      </c>
      <c r="G288" s="53"/>
      <c r="H288" s="53"/>
      <c r="J288" s="53"/>
      <c r="K288" s="53"/>
      <c r="L288" s="198" t="s">
        <v>484</v>
      </c>
      <c r="M288" s="53"/>
      <c r="N288" s="200" t="s">
        <v>485</v>
      </c>
      <c r="O288" s="62" t="str">
        <f>A291</f>
        <v>C8.28</v>
      </c>
      <c r="P288" s="115"/>
    </row>
    <row r="289" spans="1:19" outlineLevel="1">
      <c r="C289" s="49" t="s">
        <v>24</v>
      </c>
      <c r="E289" s="49" t="s">
        <v>58</v>
      </c>
      <c r="F289" s="50">
        <v>999</v>
      </c>
      <c r="G289" s="50"/>
      <c r="H289" s="50"/>
      <c r="I289" s="50"/>
      <c r="J289" s="50"/>
      <c r="K289" s="50"/>
      <c r="L289" s="50" t="s">
        <v>924</v>
      </c>
      <c r="M289" s="50"/>
      <c r="N289" s="50" t="s">
        <v>925</v>
      </c>
      <c r="O289" s="201" t="s">
        <v>139</v>
      </c>
    </row>
    <row r="290" spans="1:19" collapsed="1">
      <c r="A290" s="173" t="s">
        <v>1012</v>
      </c>
      <c r="B290" s="171"/>
      <c r="C290" s="171" t="s">
        <v>11</v>
      </c>
      <c r="D290" s="171" t="s">
        <v>20</v>
      </c>
      <c r="E290" s="176" t="s">
        <v>66</v>
      </c>
      <c r="F290" s="176" t="s">
        <v>21</v>
      </c>
      <c r="G290" s="49"/>
      <c r="H290" s="49"/>
      <c r="I290" s="49"/>
      <c r="J290" s="49"/>
      <c r="K290" s="53" t="s">
        <v>639</v>
      </c>
      <c r="L290" s="49"/>
      <c r="M290" s="49" t="s">
        <v>786</v>
      </c>
      <c r="O290" s="178" t="str">
        <f>A291</f>
        <v>C8.28</v>
      </c>
      <c r="P290" s="173"/>
      <c r="Q290" s="35" t="s">
        <v>108</v>
      </c>
    </row>
    <row r="291" spans="1:19" ht="15" customHeight="1">
      <c r="A291" s="35" t="s">
        <v>1013</v>
      </c>
      <c r="B291" s="35"/>
      <c r="C291" s="35" t="s">
        <v>11</v>
      </c>
      <c r="D291" s="35" t="s">
        <v>137</v>
      </c>
      <c r="E291" s="35" t="s">
        <v>26</v>
      </c>
      <c r="F291" s="35"/>
      <c r="G291" s="76"/>
      <c r="H291" s="76"/>
      <c r="I291" s="76"/>
      <c r="J291" s="76"/>
      <c r="K291" s="511" t="s">
        <v>991</v>
      </c>
      <c r="L291" s="511"/>
      <c r="M291" s="511" t="s">
        <v>992</v>
      </c>
      <c r="N291" s="511"/>
      <c r="O291" s="172"/>
      <c r="P291" s="35"/>
    </row>
    <row r="292" spans="1:19" s="49" customFormat="1" outlineLevel="1">
      <c r="C292" s="49" t="s">
        <v>24</v>
      </c>
      <c r="E292" s="49" t="s">
        <v>58</v>
      </c>
      <c r="G292" s="53"/>
      <c r="H292" s="53"/>
      <c r="I292" s="53"/>
      <c r="J292" s="53"/>
      <c r="L292" s="198" t="s">
        <v>71</v>
      </c>
      <c r="M292" s="209"/>
      <c r="N292" s="198" t="s">
        <v>993</v>
      </c>
      <c r="O292" s="109" t="str">
        <f>A296</f>
        <v>C8.30</v>
      </c>
    </row>
    <row r="293" spans="1:19" s="49" customFormat="1" outlineLevel="1">
      <c r="C293" s="49" t="s">
        <v>24</v>
      </c>
      <c r="E293" s="49" t="s">
        <v>58</v>
      </c>
      <c r="G293" s="53"/>
      <c r="H293" s="53"/>
      <c r="I293" s="53"/>
      <c r="J293" s="53"/>
      <c r="L293" s="198" t="s">
        <v>994</v>
      </c>
      <c r="M293" s="209"/>
      <c r="N293" s="198" t="s">
        <v>995</v>
      </c>
      <c r="O293" s="62" t="str">
        <f>A296</f>
        <v>C8.30</v>
      </c>
    </row>
    <row r="294" spans="1:19" s="49" customFormat="1" outlineLevel="1">
      <c r="C294" s="49" t="s">
        <v>24</v>
      </c>
      <c r="E294" s="49" t="s">
        <v>58</v>
      </c>
      <c r="G294" s="53"/>
      <c r="H294" s="53"/>
      <c r="I294" s="53"/>
      <c r="J294" s="53"/>
      <c r="L294" s="198" t="s">
        <v>996</v>
      </c>
      <c r="M294" s="209"/>
      <c r="N294" s="198" t="s">
        <v>997</v>
      </c>
      <c r="O294" s="62" t="str">
        <f>A296</f>
        <v>C8.30</v>
      </c>
    </row>
    <row r="295" spans="1:19" s="49" customFormat="1" outlineLevel="1">
      <c r="C295" s="49" t="s">
        <v>24</v>
      </c>
      <c r="E295" s="49" t="s">
        <v>58</v>
      </c>
      <c r="F295" s="53">
        <v>997</v>
      </c>
      <c r="G295" s="53"/>
      <c r="H295" s="53"/>
      <c r="I295" s="27"/>
      <c r="J295" s="53"/>
      <c r="K295" s="53"/>
      <c r="L295" s="198" t="s">
        <v>484</v>
      </c>
      <c r="M295" s="198"/>
      <c r="N295" s="200" t="s">
        <v>485</v>
      </c>
      <c r="O295" s="62" t="str">
        <f>A296</f>
        <v>C8.30</v>
      </c>
    </row>
    <row r="296" spans="1:19">
      <c r="A296" s="173" t="s">
        <v>1014</v>
      </c>
      <c r="B296" s="171"/>
      <c r="C296" s="171" t="s">
        <v>11</v>
      </c>
      <c r="D296" s="171" t="s">
        <v>137</v>
      </c>
      <c r="E296" s="171" t="s">
        <v>104</v>
      </c>
      <c r="F296" s="171" t="s">
        <v>908</v>
      </c>
      <c r="G296" s="35"/>
      <c r="H296" s="35"/>
      <c r="I296" s="35"/>
      <c r="J296" s="35"/>
      <c r="K296" s="511" t="s">
        <v>1015</v>
      </c>
      <c r="L296" s="511"/>
      <c r="M296" s="511" t="s">
        <v>1016</v>
      </c>
      <c r="N296" s="511"/>
      <c r="O296" s="34" t="str">
        <f>A297</f>
        <v>C8.31</v>
      </c>
      <c r="P296" s="173"/>
      <c r="Q296" s="35" t="s">
        <v>108</v>
      </c>
      <c r="R296" s="35" t="s">
        <v>694</v>
      </c>
    </row>
    <row r="297" spans="1:19" s="43" customFormat="1">
      <c r="A297" s="144" t="s">
        <v>1017</v>
      </c>
      <c r="B297" s="42"/>
      <c r="C297" s="42" t="s">
        <v>11</v>
      </c>
      <c r="D297" s="53" t="s">
        <v>20</v>
      </c>
      <c r="E297" s="42" t="s">
        <v>26</v>
      </c>
      <c r="F297" s="42" t="s">
        <v>54</v>
      </c>
      <c r="G297" s="44"/>
      <c r="H297" s="44"/>
      <c r="I297" s="44"/>
      <c r="J297" s="44"/>
      <c r="K297" s="49" t="s">
        <v>912</v>
      </c>
      <c r="L297" s="196"/>
      <c r="M297" s="53" t="s">
        <v>913</v>
      </c>
      <c r="N297" s="197"/>
      <c r="O297" s="51"/>
      <c r="P297" s="41"/>
      <c r="Q297" s="41"/>
      <c r="R297" s="41"/>
      <c r="S297" s="41" t="s">
        <v>140</v>
      </c>
    </row>
    <row r="298" spans="1:19" s="48" customFormat="1" outlineLevel="1">
      <c r="A298" s="52"/>
      <c r="B298" s="52" t="s">
        <v>914</v>
      </c>
      <c r="C298" s="50" t="s">
        <v>24</v>
      </c>
      <c r="D298" s="50"/>
      <c r="E298" s="50" t="s">
        <v>58</v>
      </c>
      <c r="F298" s="50">
        <v>1</v>
      </c>
      <c r="G298" s="50"/>
      <c r="H298" s="50"/>
      <c r="I298" s="50"/>
      <c r="J298" s="50"/>
      <c r="K298" s="50"/>
      <c r="L298" s="50" t="s">
        <v>915</v>
      </c>
      <c r="M298" s="50"/>
      <c r="N298" s="50" t="s">
        <v>916</v>
      </c>
      <c r="O298" s="47" t="str">
        <f>A303</f>
        <v>C8.32</v>
      </c>
      <c r="P298" s="44"/>
      <c r="Q298" s="44"/>
      <c r="R298" s="44"/>
      <c r="S298" s="41" t="s">
        <v>140</v>
      </c>
    </row>
    <row r="299" spans="1:19" s="48" customFormat="1" outlineLevel="1">
      <c r="A299" s="52"/>
      <c r="B299" s="52" t="s">
        <v>917</v>
      </c>
      <c r="C299" s="50" t="s">
        <v>24</v>
      </c>
      <c r="D299" s="50"/>
      <c r="E299" s="50" t="s">
        <v>58</v>
      </c>
      <c r="F299" s="50">
        <v>2</v>
      </c>
      <c r="G299" s="50"/>
      <c r="H299" s="50"/>
      <c r="I299" s="50"/>
      <c r="J299" s="50"/>
      <c r="K299" s="50"/>
      <c r="L299" s="50" t="s">
        <v>918</v>
      </c>
      <c r="M299" s="50"/>
      <c r="N299" s="50" t="s">
        <v>919</v>
      </c>
      <c r="O299" s="51" t="str">
        <f>A305</f>
        <v>C8.34</v>
      </c>
      <c r="P299" s="44"/>
      <c r="Q299" s="44"/>
      <c r="R299" s="44"/>
      <c r="S299" s="41" t="s">
        <v>140</v>
      </c>
    </row>
    <row r="300" spans="1:19" s="48" customFormat="1" outlineLevel="1">
      <c r="A300" s="52"/>
      <c r="B300" s="52" t="s">
        <v>920</v>
      </c>
      <c r="C300" s="50" t="s">
        <v>24</v>
      </c>
      <c r="D300" s="50"/>
      <c r="E300" s="50" t="s">
        <v>58</v>
      </c>
      <c r="F300" s="50">
        <v>3</v>
      </c>
      <c r="G300" s="50"/>
      <c r="H300" s="50"/>
      <c r="I300" s="50"/>
      <c r="J300" s="50"/>
      <c r="K300" s="50"/>
      <c r="L300" s="50" t="s">
        <v>921</v>
      </c>
      <c r="M300" s="50"/>
      <c r="N300" s="50" t="s">
        <v>922</v>
      </c>
      <c r="O300" s="51" t="str">
        <f>A305</f>
        <v>C8.34</v>
      </c>
      <c r="P300" s="44"/>
      <c r="Q300" s="44"/>
      <c r="R300" s="44"/>
      <c r="S300" s="41" t="s">
        <v>140</v>
      </c>
    </row>
    <row r="301" spans="1:19" s="48" customFormat="1" outlineLevel="1">
      <c r="A301" s="52"/>
      <c r="B301" s="52" t="s">
        <v>320</v>
      </c>
      <c r="C301" s="50" t="s">
        <v>24</v>
      </c>
      <c r="D301" s="50"/>
      <c r="E301" s="50" t="s">
        <v>58</v>
      </c>
      <c r="F301" s="50">
        <v>998</v>
      </c>
      <c r="G301" s="50"/>
      <c r="H301" s="50"/>
      <c r="I301" s="50"/>
      <c r="J301" s="50"/>
      <c r="K301" s="50"/>
      <c r="L301" s="50" t="s">
        <v>484</v>
      </c>
      <c r="M301" s="50"/>
      <c r="N301" s="50" t="s">
        <v>485</v>
      </c>
      <c r="O301" s="51" t="str">
        <f>A305</f>
        <v>C8.34</v>
      </c>
      <c r="P301" s="44"/>
      <c r="Q301" s="44"/>
      <c r="R301" s="44"/>
      <c r="S301" s="41" t="s">
        <v>140</v>
      </c>
    </row>
    <row r="302" spans="1:19" s="48" customFormat="1" outlineLevel="1">
      <c r="A302" s="52"/>
      <c r="B302" s="52" t="s">
        <v>923</v>
      </c>
      <c r="C302" s="50" t="s">
        <v>24</v>
      </c>
      <c r="D302" s="50"/>
      <c r="E302" s="50" t="s">
        <v>58</v>
      </c>
      <c r="F302" s="50">
        <v>999</v>
      </c>
      <c r="G302" s="50"/>
      <c r="H302" s="50"/>
      <c r="I302" s="50"/>
      <c r="J302" s="50"/>
      <c r="K302" s="50"/>
      <c r="L302" s="50" t="s">
        <v>924</v>
      </c>
      <c r="M302" s="50"/>
      <c r="N302" s="50" t="s">
        <v>925</v>
      </c>
      <c r="O302" s="51" t="s">
        <v>139</v>
      </c>
      <c r="P302" s="44"/>
      <c r="Q302" s="44"/>
      <c r="R302" s="44"/>
      <c r="S302" s="41" t="s">
        <v>140</v>
      </c>
    </row>
    <row r="303" spans="1:19" s="43" customFormat="1">
      <c r="A303" s="144" t="s">
        <v>1018</v>
      </c>
      <c r="B303" s="42"/>
      <c r="C303" s="53" t="s">
        <v>11</v>
      </c>
      <c r="D303" s="53" t="s">
        <v>20</v>
      </c>
      <c r="E303" s="53" t="s">
        <v>104</v>
      </c>
      <c r="F303" s="53" t="s">
        <v>498</v>
      </c>
      <c r="G303" s="53" t="s">
        <v>300</v>
      </c>
      <c r="H303" s="53" t="s">
        <v>300</v>
      </c>
      <c r="I303" s="53"/>
      <c r="J303" s="53"/>
      <c r="K303" s="53" t="s">
        <v>927</v>
      </c>
      <c r="L303" s="53"/>
      <c r="M303" s="53" t="s">
        <v>928</v>
      </c>
      <c r="O303" s="51" t="str">
        <f>A304</f>
        <v>C8.33</v>
      </c>
      <c r="P303" s="41"/>
      <c r="Q303" s="41"/>
      <c r="R303" s="41"/>
      <c r="S303" s="41" t="s">
        <v>140</v>
      </c>
    </row>
    <row r="304" spans="1:19" s="43" customFormat="1">
      <c r="A304" s="144" t="s">
        <v>1019</v>
      </c>
      <c r="B304" s="42"/>
      <c r="C304" s="53" t="s">
        <v>11</v>
      </c>
      <c r="D304" s="53" t="s">
        <v>20</v>
      </c>
      <c r="E304" s="53" t="s">
        <v>104</v>
      </c>
      <c r="F304" s="53" t="s">
        <v>498</v>
      </c>
      <c r="G304" s="53" t="s">
        <v>300</v>
      </c>
      <c r="H304" s="53" t="s">
        <v>300</v>
      </c>
      <c r="I304" s="53"/>
      <c r="J304" s="53"/>
      <c r="K304" s="53" t="s">
        <v>930</v>
      </c>
      <c r="L304" s="53"/>
      <c r="M304" s="53" t="s">
        <v>931</v>
      </c>
      <c r="O304" s="51" t="str">
        <f>A305</f>
        <v>C8.34</v>
      </c>
      <c r="P304" s="41"/>
      <c r="Q304" s="41"/>
      <c r="R304" s="41"/>
      <c r="S304" s="41" t="s">
        <v>140</v>
      </c>
    </row>
    <row r="305" spans="1:18" ht="53.25" customHeight="1">
      <c r="A305" s="173" t="s">
        <v>1020</v>
      </c>
      <c r="B305" s="171"/>
      <c r="C305" s="171" t="s">
        <v>11</v>
      </c>
      <c r="D305" s="171" t="s">
        <v>137</v>
      </c>
      <c r="E305" s="171" t="s">
        <v>121</v>
      </c>
      <c r="F305" s="171" t="s">
        <v>54</v>
      </c>
      <c r="G305" s="35"/>
      <c r="H305" s="35"/>
      <c r="I305" s="35"/>
      <c r="J305" s="35"/>
      <c r="K305" s="511" t="s">
        <v>964</v>
      </c>
      <c r="L305" s="511"/>
      <c r="M305" s="511" t="s">
        <v>965</v>
      </c>
      <c r="N305" s="511"/>
      <c r="O305" s="34"/>
      <c r="P305" s="173"/>
      <c r="Q305" s="35" t="s">
        <v>108</v>
      </c>
      <c r="R305" s="35" t="s">
        <v>935</v>
      </c>
    </row>
    <row r="306" spans="1:18" outlineLevel="1">
      <c r="A306" s="173"/>
      <c r="B306" s="171"/>
      <c r="C306" s="53" t="s">
        <v>24</v>
      </c>
      <c r="D306" s="53"/>
      <c r="E306" s="53" t="s">
        <v>58</v>
      </c>
      <c r="F306" s="176">
        <v>1</v>
      </c>
      <c r="G306" s="35"/>
      <c r="H306" s="35"/>
      <c r="I306" s="35"/>
      <c r="J306" s="35"/>
      <c r="K306" s="100"/>
      <c r="L306" s="198" t="s">
        <v>936</v>
      </c>
      <c r="M306" s="100"/>
      <c r="N306" s="199" t="s">
        <v>937</v>
      </c>
      <c r="O306" s="34" t="str">
        <f>A314</f>
        <v>C8.35</v>
      </c>
      <c r="P306" s="173"/>
    </row>
    <row r="307" spans="1:18" outlineLevel="1">
      <c r="A307" s="173"/>
      <c r="B307" s="171"/>
      <c r="C307" s="53" t="s">
        <v>24</v>
      </c>
      <c r="D307" s="53"/>
      <c r="E307" s="53" t="s">
        <v>58</v>
      </c>
      <c r="F307" s="176">
        <v>2</v>
      </c>
      <c r="G307" s="35"/>
      <c r="H307" s="35"/>
      <c r="I307" s="35"/>
      <c r="J307" s="35"/>
      <c r="K307" s="100"/>
      <c r="L307" s="198" t="s">
        <v>938</v>
      </c>
      <c r="M307" s="100"/>
      <c r="N307" s="199" t="s">
        <v>939</v>
      </c>
      <c r="O307" s="34" t="str">
        <f>A314</f>
        <v>C8.35</v>
      </c>
      <c r="P307" s="173"/>
    </row>
    <row r="308" spans="1:18" outlineLevel="1">
      <c r="A308" s="173"/>
      <c r="B308" s="171"/>
      <c r="C308" s="53" t="s">
        <v>24</v>
      </c>
      <c r="D308" s="53"/>
      <c r="E308" s="53" t="s">
        <v>58</v>
      </c>
      <c r="F308" s="176">
        <v>3</v>
      </c>
      <c r="G308" s="35"/>
      <c r="H308" s="35"/>
      <c r="I308" s="35"/>
      <c r="J308" s="35"/>
      <c r="K308" s="100"/>
      <c r="L308" s="73" t="s">
        <v>940</v>
      </c>
      <c r="M308" s="100"/>
      <c r="N308" s="199" t="s">
        <v>941</v>
      </c>
      <c r="O308" s="34" t="str">
        <f>A314</f>
        <v>C8.35</v>
      </c>
      <c r="P308" s="173"/>
    </row>
    <row r="309" spans="1:18" outlineLevel="1">
      <c r="A309" s="93"/>
      <c r="B309" s="93"/>
      <c r="C309" s="53" t="s">
        <v>24</v>
      </c>
      <c r="D309" s="53"/>
      <c r="E309" s="53" t="s">
        <v>58</v>
      </c>
      <c r="F309" s="53">
        <v>4</v>
      </c>
      <c r="G309" s="53"/>
      <c r="H309" s="53"/>
      <c r="J309" s="53"/>
      <c r="K309" s="53"/>
      <c r="L309" s="73" t="s">
        <v>942</v>
      </c>
      <c r="M309" s="53"/>
      <c r="N309" s="200" t="s">
        <v>943</v>
      </c>
      <c r="O309" s="109" t="str">
        <f>A314</f>
        <v>C8.35</v>
      </c>
      <c r="P309" s="115"/>
    </row>
    <row r="310" spans="1:18" outlineLevel="1">
      <c r="A310" s="93"/>
      <c r="B310" s="93"/>
      <c r="C310" s="53" t="s">
        <v>24</v>
      </c>
      <c r="D310" s="53"/>
      <c r="E310" s="53" t="s">
        <v>58</v>
      </c>
      <c r="F310" s="53">
        <v>5</v>
      </c>
      <c r="G310" s="53"/>
      <c r="H310" s="53"/>
      <c r="J310" s="53"/>
      <c r="K310" s="53"/>
      <c r="L310" s="198" t="s">
        <v>944</v>
      </c>
      <c r="M310" s="53"/>
      <c r="N310" s="200" t="s">
        <v>945</v>
      </c>
      <c r="O310" s="62" t="str">
        <f>A314</f>
        <v>C8.35</v>
      </c>
      <c r="P310" s="115"/>
    </row>
    <row r="311" spans="1:18" outlineLevel="1">
      <c r="A311" s="93"/>
      <c r="B311" s="93"/>
      <c r="C311" s="53" t="s">
        <v>24</v>
      </c>
      <c r="D311" s="53"/>
      <c r="E311" s="53" t="s">
        <v>58</v>
      </c>
      <c r="F311" s="53">
        <v>997</v>
      </c>
      <c r="G311" s="53"/>
      <c r="H311" s="53"/>
      <c r="J311" s="53"/>
      <c r="K311" s="53"/>
      <c r="L311" s="198" t="s">
        <v>155</v>
      </c>
      <c r="M311" s="53"/>
      <c r="N311" s="200" t="s">
        <v>156</v>
      </c>
      <c r="O311" s="62" t="str">
        <f>A313</f>
        <v>C8.34x</v>
      </c>
      <c r="P311" s="115"/>
    </row>
    <row r="312" spans="1:18" outlineLevel="1">
      <c r="A312" s="93"/>
      <c r="B312" s="93" t="s">
        <v>320</v>
      </c>
      <c r="C312" s="53" t="s">
        <v>24</v>
      </c>
      <c r="D312" s="53"/>
      <c r="E312" s="53" t="s">
        <v>58</v>
      </c>
      <c r="F312" s="53">
        <v>998</v>
      </c>
      <c r="G312" s="53"/>
      <c r="H312" s="53"/>
      <c r="J312" s="53"/>
      <c r="K312" s="53"/>
      <c r="L312" s="198" t="s">
        <v>484</v>
      </c>
      <c r="M312" s="53"/>
      <c r="N312" s="200" t="s">
        <v>485</v>
      </c>
      <c r="O312" s="62" t="str">
        <f>A314</f>
        <v>C8.35</v>
      </c>
      <c r="P312" s="115"/>
    </row>
    <row r="313" spans="1:18" collapsed="1">
      <c r="A313" s="173" t="s">
        <v>1021</v>
      </c>
      <c r="B313" s="171"/>
      <c r="C313" s="171" t="s">
        <v>11</v>
      </c>
      <c r="D313" s="171" t="s">
        <v>20</v>
      </c>
      <c r="E313" s="176" t="s">
        <v>66</v>
      </c>
      <c r="F313" s="176" t="s">
        <v>21</v>
      </c>
      <c r="G313" s="49"/>
      <c r="H313" s="49"/>
      <c r="I313" s="49"/>
      <c r="J313" s="49"/>
      <c r="K313" s="53" t="s">
        <v>639</v>
      </c>
      <c r="L313" s="49"/>
      <c r="M313" s="49" t="s">
        <v>786</v>
      </c>
      <c r="O313" s="178" t="str">
        <f>A314</f>
        <v>C8.35</v>
      </c>
      <c r="P313" s="173"/>
      <c r="Q313" s="35" t="s">
        <v>108</v>
      </c>
    </row>
    <row r="314" spans="1:18" ht="14.25" customHeight="1">
      <c r="A314" s="35" t="s">
        <v>1022</v>
      </c>
      <c r="B314" s="35"/>
      <c r="C314" s="35" t="s">
        <v>11</v>
      </c>
      <c r="D314" s="35" t="s">
        <v>137</v>
      </c>
      <c r="E314" s="35" t="s">
        <v>26</v>
      </c>
      <c r="F314" s="35"/>
      <c r="G314" s="76"/>
      <c r="H314" s="76"/>
      <c r="I314" s="76"/>
      <c r="J314" s="76"/>
      <c r="K314" s="35" t="s">
        <v>948</v>
      </c>
      <c r="L314" s="76"/>
      <c r="M314" s="76" t="s">
        <v>949</v>
      </c>
      <c r="N314" s="76"/>
      <c r="O314" s="172"/>
      <c r="P314" s="35"/>
    </row>
    <row r="315" spans="1:18" outlineLevel="1">
      <c r="C315" s="49" t="s">
        <v>24</v>
      </c>
      <c r="E315" s="49" t="s">
        <v>58</v>
      </c>
      <c r="F315" s="50">
        <v>0</v>
      </c>
      <c r="G315" s="50"/>
      <c r="H315" s="50"/>
      <c r="I315" s="50"/>
      <c r="J315" s="50"/>
      <c r="K315" s="50"/>
      <c r="L315" s="50" t="s">
        <v>106</v>
      </c>
      <c r="M315" s="50"/>
      <c r="N315" s="50" t="s">
        <v>107</v>
      </c>
      <c r="O315" s="109" t="str">
        <f>A319</f>
        <v>C8.36</v>
      </c>
    </row>
    <row r="316" spans="1:18" outlineLevel="1">
      <c r="C316" s="49" t="s">
        <v>24</v>
      </c>
      <c r="E316" s="49" t="s">
        <v>58</v>
      </c>
      <c r="F316" s="50">
        <v>1</v>
      </c>
      <c r="G316" s="50"/>
      <c r="H316" s="50"/>
      <c r="I316" s="50"/>
      <c r="J316" s="50"/>
      <c r="K316" s="50"/>
      <c r="L316" s="50" t="s">
        <v>108</v>
      </c>
      <c r="M316" s="50"/>
      <c r="N316" s="50" t="s">
        <v>109</v>
      </c>
      <c r="O316" s="207" t="str">
        <f>A319</f>
        <v>C8.36</v>
      </c>
    </row>
    <row r="317" spans="1:18" outlineLevel="1">
      <c r="C317" s="49" t="s">
        <v>24</v>
      </c>
      <c r="E317" s="49" t="s">
        <v>58</v>
      </c>
      <c r="F317" s="50">
        <v>998</v>
      </c>
      <c r="G317" s="50"/>
      <c r="H317" s="50"/>
      <c r="I317" s="50"/>
      <c r="J317" s="50"/>
      <c r="K317" s="50"/>
      <c r="L317" s="50" t="s">
        <v>484</v>
      </c>
      <c r="M317" s="50"/>
      <c r="N317" s="50" t="s">
        <v>485</v>
      </c>
      <c r="O317" s="207" t="str">
        <f>A319</f>
        <v>C8.36</v>
      </c>
    </row>
    <row r="318" spans="1:18" outlineLevel="1">
      <c r="C318" s="49" t="s">
        <v>24</v>
      </c>
      <c r="E318" s="49" t="s">
        <v>58</v>
      </c>
      <c r="F318" s="50">
        <v>999</v>
      </c>
      <c r="G318" s="50"/>
      <c r="H318" s="50"/>
      <c r="I318" s="50"/>
      <c r="J318" s="50"/>
      <c r="K318" s="50"/>
      <c r="L318" s="50" t="s">
        <v>924</v>
      </c>
      <c r="M318" s="50"/>
      <c r="N318" s="50" t="s">
        <v>925</v>
      </c>
      <c r="O318" s="201" t="s">
        <v>139</v>
      </c>
    </row>
    <row r="319" spans="1:18">
      <c r="A319" s="170" t="s">
        <v>1023</v>
      </c>
      <c r="B319" s="170"/>
      <c r="C319" s="35" t="s">
        <v>11</v>
      </c>
      <c r="D319" s="35" t="s">
        <v>137</v>
      </c>
      <c r="E319" s="171" t="s">
        <v>26</v>
      </c>
      <c r="F319" s="171" t="s">
        <v>54</v>
      </c>
      <c r="G319" s="35"/>
      <c r="H319" s="35"/>
      <c r="I319" s="35"/>
      <c r="J319" s="35"/>
      <c r="K319" s="511" t="s">
        <v>969</v>
      </c>
      <c r="L319" s="511"/>
      <c r="M319" s="511" t="s">
        <v>970</v>
      </c>
      <c r="N319" s="511"/>
      <c r="O319" s="172"/>
      <c r="P319" s="173"/>
      <c r="Q319" s="35" t="s">
        <v>108</v>
      </c>
    </row>
    <row r="320" spans="1:18" s="209" customFormat="1" outlineLevel="1">
      <c r="A320" s="208"/>
      <c r="B320" s="208"/>
      <c r="C320" s="198" t="s">
        <v>24</v>
      </c>
      <c r="D320" s="198"/>
      <c r="E320" s="198" t="s">
        <v>58</v>
      </c>
      <c r="L320" s="209" t="s">
        <v>557</v>
      </c>
      <c r="N320" s="209" t="s">
        <v>971</v>
      </c>
      <c r="O320" s="210" t="str">
        <f>A325</f>
        <v>C8.37</v>
      </c>
      <c r="P320" s="200"/>
    </row>
    <row r="321" spans="1:17" s="209" customFormat="1" outlineLevel="1">
      <c r="A321" s="208"/>
      <c r="B321" s="208"/>
      <c r="C321" s="198" t="s">
        <v>24</v>
      </c>
      <c r="D321" s="198"/>
      <c r="E321" s="198" t="s">
        <v>58</v>
      </c>
      <c r="L321" s="209" t="s">
        <v>559</v>
      </c>
      <c r="N321" s="209" t="s">
        <v>972</v>
      </c>
      <c r="O321" s="210" t="str">
        <f>A325</f>
        <v>C8.37</v>
      </c>
      <c r="P321" s="200"/>
    </row>
    <row r="322" spans="1:17" s="209" customFormat="1" outlineLevel="1">
      <c r="A322" s="208"/>
      <c r="B322" s="208"/>
      <c r="C322" s="198" t="s">
        <v>24</v>
      </c>
      <c r="D322" s="198"/>
      <c r="E322" s="198" t="s">
        <v>58</v>
      </c>
      <c r="L322" s="209" t="s">
        <v>561</v>
      </c>
      <c r="N322" s="209" t="s">
        <v>562</v>
      </c>
      <c r="O322" s="210" t="str">
        <f>A325</f>
        <v>C8.37</v>
      </c>
      <c r="P322" s="200"/>
    </row>
    <row r="323" spans="1:17" s="209" customFormat="1" outlineLevel="1">
      <c r="A323" s="208"/>
      <c r="B323" s="208"/>
      <c r="C323" s="198" t="s">
        <v>24</v>
      </c>
      <c r="D323" s="198"/>
      <c r="E323" s="198" t="s">
        <v>58</v>
      </c>
      <c r="L323" s="209" t="s">
        <v>563</v>
      </c>
      <c r="N323" s="209" t="s">
        <v>973</v>
      </c>
      <c r="O323" s="210" t="str">
        <f>A325</f>
        <v>C8.37</v>
      </c>
      <c r="P323" s="200"/>
    </row>
    <row r="324" spans="1:17" s="209" customFormat="1" outlineLevel="1">
      <c r="A324" s="208"/>
      <c r="B324" s="208"/>
      <c r="C324" s="198" t="s">
        <v>24</v>
      </c>
      <c r="D324" s="198"/>
      <c r="E324" s="198" t="s">
        <v>58</v>
      </c>
      <c r="L324" s="209" t="s">
        <v>565</v>
      </c>
      <c r="N324" s="209" t="s">
        <v>974</v>
      </c>
      <c r="O324" s="210" t="str">
        <f>A325</f>
        <v>C8.37</v>
      </c>
      <c r="P324" s="200"/>
    </row>
    <row r="325" spans="1:17">
      <c r="A325" s="170" t="s">
        <v>1024</v>
      </c>
      <c r="B325" s="170"/>
      <c r="C325" s="35" t="s">
        <v>11</v>
      </c>
      <c r="D325" s="35" t="s">
        <v>137</v>
      </c>
      <c r="E325" s="171" t="s">
        <v>121</v>
      </c>
      <c r="F325" s="171" t="s">
        <v>54</v>
      </c>
      <c r="G325" s="35"/>
      <c r="H325" s="35"/>
      <c r="I325" s="35"/>
      <c r="J325" s="35"/>
      <c r="K325" s="511" t="s">
        <v>976</v>
      </c>
      <c r="L325" s="511"/>
      <c r="M325" s="511" t="s">
        <v>977</v>
      </c>
      <c r="N325" s="511"/>
      <c r="O325" s="172"/>
      <c r="P325" s="173"/>
      <c r="Q325" s="35" t="s">
        <v>108</v>
      </c>
    </row>
    <row r="326" spans="1:17" s="209" customFormat="1" outlineLevel="1">
      <c r="A326" s="208"/>
      <c r="B326" s="208"/>
      <c r="C326" s="198" t="s">
        <v>24</v>
      </c>
      <c r="D326" s="198"/>
      <c r="E326" s="198" t="s">
        <v>58</v>
      </c>
      <c r="L326" s="209" t="s">
        <v>978</v>
      </c>
      <c r="N326" s="209" t="s">
        <v>979</v>
      </c>
      <c r="O326" s="74" t="str">
        <f>A336</f>
        <v>C8.38</v>
      </c>
      <c r="P326" s="200"/>
    </row>
    <row r="327" spans="1:17" s="209" customFormat="1" outlineLevel="1">
      <c r="A327" s="208"/>
      <c r="B327" s="208"/>
      <c r="C327" s="198" t="s">
        <v>24</v>
      </c>
      <c r="D327" s="198"/>
      <c r="E327" s="198" t="s">
        <v>58</v>
      </c>
      <c r="L327" s="209" t="s">
        <v>258</v>
      </c>
      <c r="N327" s="209" t="s">
        <v>980</v>
      </c>
      <c r="O327" s="74" t="str">
        <f>A336</f>
        <v>C8.38</v>
      </c>
      <c r="P327" s="200"/>
    </row>
    <row r="328" spans="1:17" s="209" customFormat="1" outlineLevel="1">
      <c r="A328" s="208"/>
      <c r="B328" s="208"/>
      <c r="C328" s="198" t="s">
        <v>24</v>
      </c>
      <c r="D328" s="198"/>
      <c r="E328" s="198" t="s">
        <v>58</v>
      </c>
      <c r="L328" s="209" t="s">
        <v>981</v>
      </c>
      <c r="N328" s="209" t="s">
        <v>982</v>
      </c>
      <c r="O328" s="74" t="str">
        <f>A336</f>
        <v>C8.38</v>
      </c>
      <c r="P328" s="200"/>
    </row>
    <row r="329" spans="1:17" s="209" customFormat="1" outlineLevel="1">
      <c r="A329" s="208"/>
      <c r="B329" s="208"/>
      <c r="C329" s="198" t="s">
        <v>24</v>
      </c>
      <c r="D329" s="198"/>
      <c r="E329" s="198" t="s">
        <v>58</v>
      </c>
      <c r="L329" s="209" t="s">
        <v>983</v>
      </c>
      <c r="N329" s="209" t="s">
        <v>984</v>
      </c>
      <c r="O329" s="74" t="str">
        <f>A336</f>
        <v>C8.38</v>
      </c>
      <c r="P329" s="200"/>
    </row>
    <row r="330" spans="1:17" s="209" customFormat="1" outlineLevel="1">
      <c r="A330" s="208"/>
      <c r="B330" s="208"/>
      <c r="C330" s="198" t="s">
        <v>24</v>
      </c>
      <c r="D330" s="198"/>
      <c r="E330" s="198" t="s">
        <v>58</v>
      </c>
      <c r="L330" s="209" t="s">
        <v>985</v>
      </c>
      <c r="N330" s="209" t="s">
        <v>986</v>
      </c>
      <c r="O330" s="74" t="str">
        <f>A336</f>
        <v>C8.38</v>
      </c>
      <c r="P330" s="200"/>
    </row>
    <row r="331" spans="1:17" s="209" customFormat="1" outlineLevel="1">
      <c r="A331" s="208"/>
      <c r="B331" s="208"/>
      <c r="C331" s="198" t="s">
        <v>24</v>
      </c>
      <c r="D331" s="198"/>
      <c r="E331" s="198" t="s">
        <v>58</v>
      </c>
      <c r="L331" s="209" t="s">
        <v>987</v>
      </c>
      <c r="N331" s="209" t="s">
        <v>988</v>
      </c>
      <c r="O331" s="74" t="str">
        <f>A336</f>
        <v>C8.38</v>
      </c>
      <c r="P331" s="200"/>
    </row>
    <row r="332" spans="1:17" outlineLevel="1">
      <c r="A332" s="93"/>
      <c r="B332" s="93"/>
      <c r="C332" s="53" t="s">
        <v>24</v>
      </c>
      <c r="D332" s="53"/>
      <c r="E332" s="53" t="s">
        <v>58</v>
      </c>
      <c r="F332" s="53">
        <v>997</v>
      </c>
      <c r="G332" s="53"/>
      <c r="H332" s="53"/>
      <c r="J332" s="53"/>
      <c r="K332" s="53"/>
      <c r="L332" s="198" t="s">
        <v>155</v>
      </c>
      <c r="M332" s="53"/>
      <c r="N332" s="200" t="s">
        <v>156</v>
      </c>
      <c r="O332" s="62" t="str">
        <f>A335</f>
        <v>C8.37x</v>
      </c>
      <c r="P332" s="115"/>
    </row>
    <row r="333" spans="1:17" outlineLevel="1">
      <c r="A333" s="93"/>
      <c r="B333" s="93" t="s">
        <v>320</v>
      </c>
      <c r="C333" s="53" t="s">
        <v>24</v>
      </c>
      <c r="D333" s="53"/>
      <c r="E333" s="53" t="s">
        <v>58</v>
      </c>
      <c r="F333" s="53">
        <v>998</v>
      </c>
      <c r="G333" s="53"/>
      <c r="H333" s="53"/>
      <c r="J333" s="53"/>
      <c r="K333" s="53"/>
      <c r="L333" s="198" t="s">
        <v>484</v>
      </c>
      <c r="M333" s="53"/>
      <c r="N333" s="200" t="s">
        <v>485</v>
      </c>
      <c r="O333" s="62" t="str">
        <f>A336</f>
        <v>C8.38</v>
      </c>
      <c r="P333" s="115"/>
    </row>
    <row r="334" spans="1:17" outlineLevel="1">
      <c r="C334" s="49" t="s">
        <v>24</v>
      </c>
      <c r="E334" s="49" t="s">
        <v>58</v>
      </c>
      <c r="F334" s="50">
        <v>999</v>
      </c>
      <c r="G334" s="50"/>
      <c r="H334" s="50"/>
      <c r="I334" s="50"/>
      <c r="J334" s="50"/>
      <c r="K334" s="50"/>
      <c r="L334" s="50" t="s">
        <v>924</v>
      </c>
      <c r="M334" s="50"/>
      <c r="N334" s="50" t="s">
        <v>925</v>
      </c>
      <c r="O334" s="201" t="str">
        <f>A336</f>
        <v>C8.38</v>
      </c>
    </row>
    <row r="335" spans="1:17" collapsed="1">
      <c r="A335" s="173" t="s">
        <v>1025</v>
      </c>
      <c r="B335" s="171"/>
      <c r="C335" s="171" t="s">
        <v>11</v>
      </c>
      <c r="D335" s="171" t="s">
        <v>20</v>
      </c>
      <c r="E335" s="176" t="s">
        <v>66</v>
      </c>
      <c r="F335" s="176" t="s">
        <v>21</v>
      </c>
      <c r="G335" s="49"/>
      <c r="H335" s="49"/>
      <c r="I335" s="49"/>
      <c r="J335" s="49"/>
      <c r="K335" s="53" t="s">
        <v>639</v>
      </c>
      <c r="L335" s="49"/>
      <c r="M335" s="49" t="s">
        <v>786</v>
      </c>
      <c r="O335" s="178" t="str">
        <f>A336</f>
        <v>C8.38</v>
      </c>
      <c r="P335" s="173"/>
    </row>
    <row r="336" spans="1:17" ht="15" customHeight="1">
      <c r="A336" s="35" t="s">
        <v>1026</v>
      </c>
      <c r="B336" s="35"/>
      <c r="C336" s="35" t="s">
        <v>11</v>
      </c>
      <c r="D336" s="35" t="s">
        <v>137</v>
      </c>
      <c r="E336" s="35" t="s">
        <v>26</v>
      </c>
      <c r="F336" s="35"/>
      <c r="G336" s="76"/>
      <c r="H336" s="76"/>
      <c r="I336" s="76"/>
      <c r="J336" s="76"/>
      <c r="K336" s="511" t="s">
        <v>991</v>
      </c>
      <c r="L336" s="511"/>
      <c r="M336" s="511" t="s">
        <v>992</v>
      </c>
      <c r="N336" s="511"/>
      <c r="O336" s="172"/>
      <c r="P336" s="35"/>
    </row>
    <row r="337" spans="1:19" s="49" customFormat="1" outlineLevel="1">
      <c r="C337" s="49" t="s">
        <v>24</v>
      </c>
      <c r="E337" s="49" t="s">
        <v>58</v>
      </c>
      <c r="G337" s="53"/>
      <c r="H337" s="53"/>
      <c r="I337" s="53"/>
      <c r="J337" s="53"/>
      <c r="K337" s="209"/>
      <c r="L337" s="198" t="s">
        <v>71</v>
      </c>
      <c r="M337" s="209"/>
      <c r="N337" s="198" t="s">
        <v>993</v>
      </c>
      <c r="O337" s="109" t="s">
        <v>998</v>
      </c>
    </row>
    <row r="338" spans="1:19" s="49" customFormat="1" outlineLevel="1">
      <c r="C338" s="49" t="s">
        <v>24</v>
      </c>
      <c r="E338" s="49" t="s">
        <v>58</v>
      </c>
      <c r="G338" s="53"/>
      <c r="H338" s="53"/>
      <c r="I338" s="53"/>
      <c r="J338" s="53"/>
      <c r="K338" s="209"/>
      <c r="L338" s="198" t="s">
        <v>994</v>
      </c>
      <c r="M338" s="209"/>
      <c r="N338" s="198" t="s">
        <v>995</v>
      </c>
      <c r="O338" s="62" t="s">
        <v>998</v>
      </c>
    </row>
    <row r="339" spans="1:19" s="49" customFormat="1" outlineLevel="1">
      <c r="C339" s="49" t="s">
        <v>24</v>
      </c>
      <c r="E339" s="49" t="s">
        <v>58</v>
      </c>
      <c r="G339" s="53"/>
      <c r="H339" s="53"/>
      <c r="I339" s="53"/>
      <c r="J339" s="53"/>
      <c r="K339" s="209"/>
      <c r="L339" s="198" t="s">
        <v>996</v>
      </c>
      <c r="M339" s="209"/>
      <c r="N339" s="198" t="s">
        <v>997</v>
      </c>
      <c r="O339" s="62" t="s">
        <v>998</v>
      </c>
    </row>
    <row r="340" spans="1:19" s="49" customFormat="1" outlineLevel="1">
      <c r="C340" s="49" t="s">
        <v>24</v>
      </c>
      <c r="E340" s="49" t="s">
        <v>58</v>
      </c>
      <c r="F340" s="53">
        <v>997</v>
      </c>
      <c r="G340" s="53"/>
      <c r="H340" s="53"/>
      <c r="I340" s="27"/>
      <c r="J340" s="53"/>
      <c r="K340" s="198"/>
      <c r="L340" s="198" t="s">
        <v>484</v>
      </c>
      <c r="M340" s="198"/>
      <c r="N340" s="200" t="s">
        <v>485</v>
      </c>
      <c r="O340" s="62" t="s">
        <v>998</v>
      </c>
    </row>
    <row r="341" spans="1:19" s="214" customFormat="1">
      <c r="A341" s="211" t="s">
        <v>998</v>
      </c>
      <c r="B341" s="211"/>
      <c r="C341" s="212"/>
      <c r="D341" s="212"/>
      <c r="E341" s="212"/>
      <c r="F341" s="212"/>
      <c r="G341" s="212"/>
      <c r="H341" s="212"/>
      <c r="I341" s="212"/>
      <c r="J341" s="212"/>
      <c r="K341" s="212"/>
      <c r="L341" s="212"/>
      <c r="M341" s="212"/>
      <c r="N341" s="212"/>
      <c r="O341" s="213"/>
      <c r="P341" s="212"/>
      <c r="Q341" s="212"/>
      <c r="R341" s="212"/>
      <c r="S341" s="212"/>
    </row>
    <row r="342" spans="1:19">
      <c r="A342" s="173"/>
      <c r="B342" s="171"/>
      <c r="C342" s="171"/>
      <c r="D342" s="171"/>
      <c r="E342" s="176"/>
      <c r="F342" s="176"/>
      <c r="G342" s="49"/>
      <c r="H342" s="49"/>
      <c r="I342" s="49"/>
      <c r="J342" s="49"/>
      <c r="K342" s="53"/>
      <c r="L342" s="49"/>
      <c r="O342" s="178"/>
      <c r="P342" s="173"/>
    </row>
    <row r="343" spans="1:19">
      <c r="A343" s="173"/>
      <c r="B343" s="171"/>
      <c r="C343" s="171"/>
      <c r="D343" s="171"/>
      <c r="E343" s="176"/>
      <c r="F343" s="176"/>
      <c r="G343" s="49"/>
      <c r="H343" s="49"/>
      <c r="I343" s="49"/>
      <c r="J343" s="49"/>
      <c r="K343" s="53"/>
      <c r="L343" s="49"/>
      <c r="O343" s="178"/>
      <c r="P343" s="173"/>
    </row>
    <row r="344" spans="1:19">
      <c r="A344" s="173"/>
      <c r="B344" s="171"/>
      <c r="C344" s="171"/>
      <c r="D344" s="171"/>
      <c r="E344" s="176"/>
      <c r="F344" s="176"/>
      <c r="G344" s="49"/>
      <c r="H344" s="49"/>
      <c r="I344" s="49"/>
      <c r="J344" s="49"/>
      <c r="K344" s="53"/>
      <c r="L344" s="49"/>
      <c r="O344" s="178"/>
      <c r="P344" s="173"/>
    </row>
    <row r="345" spans="1:19">
      <c r="A345" s="173"/>
      <c r="B345" s="171"/>
      <c r="C345" s="171"/>
      <c r="D345" s="171"/>
      <c r="E345" s="176"/>
      <c r="F345" s="176"/>
      <c r="G345" s="49"/>
      <c r="H345" s="49"/>
      <c r="I345" s="49"/>
      <c r="J345" s="49"/>
      <c r="K345" s="53"/>
      <c r="L345" s="49"/>
      <c r="O345" s="178"/>
      <c r="P345" s="173"/>
    </row>
    <row r="346" spans="1:19">
      <c r="A346" s="173"/>
      <c r="B346" s="171"/>
      <c r="C346" s="171"/>
      <c r="D346" s="171"/>
      <c r="E346" s="176"/>
      <c r="F346" s="176"/>
      <c r="G346" s="49"/>
      <c r="H346" s="49"/>
      <c r="I346" s="49"/>
      <c r="J346" s="49"/>
      <c r="K346" s="53"/>
      <c r="L346" s="49"/>
      <c r="O346" s="178"/>
      <c r="P346" s="173"/>
    </row>
    <row r="347" spans="1:19">
      <c r="A347" s="173"/>
      <c r="B347" s="171"/>
      <c r="C347" s="171"/>
      <c r="D347" s="171"/>
      <c r="E347" s="176"/>
      <c r="F347" s="176"/>
      <c r="G347" s="49"/>
      <c r="H347" s="49"/>
      <c r="I347" s="49"/>
      <c r="J347" s="49"/>
      <c r="K347" s="53"/>
      <c r="L347" s="49"/>
      <c r="O347" s="178"/>
      <c r="P347" s="173"/>
    </row>
  </sheetData>
  <mergeCells count="61">
    <mergeCell ref="K319:L319"/>
    <mergeCell ref="M319:N319"/>
    <mergeCell ref="K325:L325"/>
    <mergeCell ref="M325:N325"/>
    <mergeCell ref="K336:L336"/>
    <mergeCell ref="M336:N336"/>
    <mergeCell ref="K291:L291"/>
    <mergeCell ref="M291:N291"/>
    <mergeCell ref="K296:L296"/>
    <mergeCell ref="M296:N296"/>
    <mergeCell ref="K305:L305"/>
    <mergeCell ref="M305:N305"/>
    <mergeCell ref="K260:L260"/>
    <mergeCell ref="M260:N260"/>
    <mergeCell ref="K274:L274"/>
    <mergeCell ref="M274:N274"/>
    <mergeCell ref="K280:L280"/>
    <mergeCell ref="M280:N280"/>
    <mergeCell ref="K233:L233"/>
    <mergeCell ref="M233:N233"/>
    <mergeCell ref="K244:L244"/>
    <mergeCell ref="M244:N244"/>
    <mergeCell ref="K251:L251"/>
    <mergeCell ref="M251:N251"/>
    <mergeCell ref="K203:L203"/>
    <mergeCell ref="M203:N203"/>
    <mergeCell ref="K212:L212"/>
    <mergeCell ref="M212:N212"/>
    <mergeCell ref="K226:L226"/>
    <mergeCell ref="M226:N226"/>
    <mergeCell ref="K84:L84"/>
    <mergeCell ref="M84:N84"/>
    <mergeCell ref="K173:L173"/>
    <mergeCell ref="M173:N173"/>
    <mergeCell ref="K182:L182"/>
    <mergeCell ref="M182:N182"/>
    <mergeCell ref="K71:L71"/>
    <mergeCell ref="M71:N71"/>
    <mergeCell ref="K74:L74"/>
    <mergeCell ref="M74:N74"/>
    <mergeCell ref="K81:L81"/>
    <mergeCell ref="M81:N81"/>
    <mergeCell ref="K60:L60"/>
    <mergeCell ref="M60:N60"/>
    <mergeCell ref="K61:L61"/>
    <mergeCell ref="M61:N61"/>
    <mergeCell ref="K70:L70"/>
    <mergeCell ref="M70:N70"/>
    <mergeCell ref="K38:L38"/>
    <mergeCell ref="M38:N38"/>
    <mergeCell ref="K50:L50"/>
    <mergeCell ref="M50:N50"/>
    <mergeCell ref="K56:L56"/>
    <mergeCell ref="M56:N56"/>
    <mergeCell ref="K19:L19"/>
    <mergeCell ref="M19:N19"/>
    <mergeCell ref="K2:L2"/>
    <mergeCell ref="K4:L4"/>
    <mergeCell ref="M4:N4"/>
    <mergeCell ref="K11:L11"/>
    <mergeCell ref="M11:N11"/>
  </mergeCells>
  <conditionalFormatting sqref="D2 D4 D172 D168:D170 D76:D80 D57:D59 D348:D65589 D17:D34">
    <cfRule type="cellIs" dxfId="748" priority="100" operator="equal">
      <formula>"Observation"</formula>
    </cfRule>
  </conditionalFormatting>
  <conditionalFormatting sqref="H19:J34">
    <cfRule type="cellIs" dxfId="747" priority="98" operator="equal">
      <formula>"Conditional"</formula>
    </cfRule>
  </conditionalFormatting>
  <conditionalFormatting sqref="D182">
    <cfRule type="cellIs" dxfId="746" priority="99" operator="equal">
      <formula>"Observation"</formula>
    </cfRule>
  </conditionalFormatting>
  <conditionalFormatting sqref="D36">
    <cfRule type="cellIs" dxfId="745" priority="97" operator="equal">
      <formula>"Observation"</formula>
    </cfRule>
  </conditionalFormatting>
  <conditionalFormatting sqref="D11">
    <cfRule type="cellIs" dxfId="744" priority="96" operator="equal">
      <formula>"Observation"</formula>
    </cfRule>
  </conditionalFormatting>
  <conditionalFormatting sqref="D3">
    <cfRule type="cellIs" dxfId="743" priority="95" operator="equal">
      <formula>"Observation"</formula>
    </cfRule>
  </conditionalFormatting>
  <conditionalFormatting sqref="D74:D75 D37:D38">
    <cfRule type="cellIs" dxfId="742" priority="94" operator="equal">
      <formula>"Observation"</formula>
    </cfRule>
  </conditionalFormatting>
  <conditionalFormatting sqref="D56">
    <cfRule type="cellIs" dxfId="741" priority="93" operator="equal">
      <formula>"Observation"</formula>
    </cfRule>
  </conditionalFormatting>
  <conditionalFormatting sqref="D71">
    <cfRule type="cellIs" dxfId="740" priority="92" operator="equal">
      <formula>"Observation"</formula>
    </cfRule>
  </conditionalFormatting>
  <conditionalFormatting sqref="D84">
    <cfRule type="cellIs" dxfId="739" priority="91" operator="equal">
      <formula>"Observation"</formula>
    </cfRule>
  </conditionalFormatting>
  <conditionalFormatting sqref="D81">
    <cfRule type="cellIs" dxfId="738" priority="90" operator="equal">
      <formula>"Observation"</formula>
    </cfRule>
  </conditionalFormatting>
  <conditionalFormatting sqref="D61 D65:D66 D68">
    <cfRule type="cellIs" dxfId="737" priority="89" operator="equal">
      <formula>"Observation"</formula>
    </cfRule>
  </conditionalFormatting>
  <conditionalFormatting sqref="D49 D51:D55">
    <cfRule type="cellIs" dxfId="736" priority="88" operator="equal">
      <formula>"Observation"</formula>
    </cfRule>
  </conditionalFormatting>
  <conditionalFormatting sqref="D73">
    <cfRule type="cellIs" dxfId="735" priority="86" operator="equal">
      <formula>"Observation"</formula>
    </cfRule>
  </conditionalFormatting>
  <conditionalFormatting sqref="D87">
    <cfRule type="cellIs" dxfId="734" priority="84" operator="equal">
      <formula>"Observation"</formula>
    </cfRule>
  </conditionalFormatting>
  <conditionalFormatting sqref="D69">
    <cfRule type="cellIs" dxfId="733" priority="87" operator="equal">
      <formula>"Observation"</formula>
    </cfRule>
  </conditionalFormatting>
  <conditionalFormatting sqref="D82:D83">
    <cfRule type="cellIs" dxfId="732" priority="85" operator="equal">
      <formula>"Observation"</formula>
    </cfRule>
  </conditionalFormatting>
  <conditionalFormatting sqref="D50">
    <cfRule type="cellIs" dxfId="731" priority="83" operator="equal">
      <formula>"Observation"</formula>
    </cfRule>
  </conditionalFormatting>
  <conditionalFormatting sqref="D88">
    <cfRule type="cellIs" dxfId="730" priority="82" operator="equal">
      <formula>"Observation"</formula>
    </cfRule>
  </conditionalFormatting>
  <conditionalFormatting sqref="D94 D166">
    <cfRule type="cellIs" dxfId="729" priority="81" operator="equal">
      <formula>"Observation"</formula>
    </cfRule>
  </conditionalFormatting>
  <conditionalFormatting sqref="D95">
    <cfRule type="cellIs" dxfId="728" priority="80" operator="equal">
      <formula>"Observation"</formula>
    </cfRule>
  </conditionalFormatting>
  <conditionalFormatting sqref="D115">
    <cfRule type="cellIs" dxfId="727" priority="79" operator="equal">
      <formula>"Observation"</formula>
    </cfRule>
  </conditionalFormatting>
  <conditionalFormatting sqref="D111">
    <cfRule type="cellIs" dxfId="726" priority="78" operator="equal">
      <formula>"Observation"</formula>
    </cfRule>
  </conditionalFormatting>
  <conditionalFormatting sqref="D103">
    <cfRule type="cellIs" dxfId="725" priority="77" operator="equal">
      <formula>"Observation"</formula>
    </cfRule>
  </conditionalFormatting>
  <conditionalFormatting sqref="D104">
    <cfRule type="cellIs" dxfId="724" priority="75" operator="equal">
      <formula>"Observation"</formula>
    </cfRule>
  </conditionalFormatting>
  <conditionalFormatting sqref="D124:D125">
    <cfRule type="cellIs" dxfId="723" priority="76" operator="equal">
      <formula>"Observation"</formula>
    </cfRule>
  </conditionalFormatting>
  <conditionalFormatting sqref="D143">
    <cfRule type="cellIs" dxfId="722" priority="72" operator="equal">
      <formula>"Observation"</formula>
    </cfRule>
  </conditionalFormatting>
  <conditionalFormatting sqref="D107">
    <cfRule type="cellIs" dxfId="721" priority="74" operator="equal">
      <formula>"Observation"</formula>
    </cfRule>
  </conditionalFormatting>
  <conditionalFormatting sqref="D131">
    <cfRule type="cellIs" dxfId="720" priority="73" operator="equal">
      <formula>"Observation"</formula>
    </cfRule>
  </conditionalFormatting>
  <conditionalFormatting sqref="D154">
    <cfRule type="cellIs" dxfId="719" priority="71" operator="equal">
      <formula>"Observation"</formula>
    </cfRule>
  </conditionalFormatting>
  <conditionalFormatting sqref="D162">
    <cfRule type="cellIs" dxfId="718" priority="68" operator="equal">
      <formula>"Observation"</formula>
    </cfRule>
  </conditionalFormatting>
  <conditionalFormatting sqref="D163:D164">
    <cfRule type="cellIs" dxfId="717" priority="69" operator="equal">
      <formula>"Observation"</formula>
    </cfRule>
  </conditionalFormatting>
  <conditionalFormatting sqref="D161">
    <cfRule type="cellIs" dxfId="716" priority="67" operator="equal">
      <formula>"Observation"</formula>
    </cfRule>
  </conditionalFormatting>
  <conditionalFormatting sqref="D165">
    <cfRule type="cellIs" dxfId="715" priority="70" operator="equal">
      <formula>"Observation"</formula>
    </cfRule>
  </conditionalFormatting>
  <conditionalFormatting sqref="D160">
    <cfRule type="cellIs" dxfId="714" priority="66" operator="equal">
      <formula>"Observation"</formula>
    </cfRule>
  </conditionalFormatting>
  <conditionalFormatting sqref="D159">
    <cfRule type="cellIs" dxfId="713" priority="65" operator="equal">
      <formula>"Observation"</formula>
    </cfRule>
  </conditionalFormatting>
  <conditionalFormatting sqref="D158">
    <cfRule type="cellIs" dxfId="712" priority="64" operator="equal">
      <formula>"Observation"</formula>
    </cfRule>
  </conditionalFormatting>
  <conditionalFormatting sqref="D157">
    <cfRule type="cellIs" dxfId="711" priority="63" operator="equal">
      <formula>"Observation"</formula>
    </cfRule>
  </conditionalFormatting>
  <conditionalFormatting sqref="D156">
    <cfRule type="cellIs" dxfId="710" priority="62" operator="equal">
      <formula>"Observation"</formula>
    </cfRule>
  </conditionalFormatting>
  <conditionalFormatting sqref="D155">
    <cfRule type="cellIs" dxfId="709" priority="61" operator="equal">
      <formula>"Observation"</formula>
    </cfRule>
  </conditionalFormatting>
  <conditionalFormatting sqref="D70">
    <cfRule type="cellIs" dxfId="708" priority="60" operator="equal">
      <formula>"Observation"</formula>
    </cfRule>
  </conditionalFormatting>
  <conditionalFormatting sqref="D62:D64">
    <cfRule type="cellIs" dxfId="707" priority="59" operator="equal">
      <formula>"Observation"</formula>
    </cfRule>
  </conditionalFormatting>
  <conditionalFormatting sqref="D171">
    <cfRule type="cellIs" dxfId="706" priority="56" operator="equal">
      <formula>"Observation"</formula>
    </cfRule>
  </conditionalFormatting>
  <conditionalFormatting sqref="D249">
    <cfRule type="cellIs" dxfId="705" priority="51" operator="equal">
      <formula>"Observation"</formula>
    </cfRule>
  </conditionalFormatting>
  <conditionalFormatting sqref="D67">
    <cfRule type="cellIs" dxfId="704" priority="58" operator="equal">
      <formula>"Observation"</formula>
    </cfRule>
  </conditionalFormatting>
  <conditionalFormatting sqref="D190">
    <cfRule type="cellIs" dxfId="703" priority="57" operator="equal">
      <formula>"Observation"</formula>
    </cfRule>
  </conditionalFormatting>
  <conditionalFormatting sqref="D342:D347">
    <cfRule type="cellIs" dxfId="702" priority="54" operator="equal">
      <formula>"Observation"</formula>
    </cfRule>
  </conditionalFormatting>
  <conditionalFormatting sqref="D173">
    <cfRule type="cellIs" dxfId="701" priority="55" operator="equal">
      <formula>"Observation"</formula>
    </cfRule>
  </conditionalFormatting>
  <conditionalFormatting sqref="D191">
    <cfRule type="cellIs" dxfId="700" priority="46" operator="equal">
      <formula>"Observation"</formula>
    </cfRule>
  </conditionalFormatting>
  <conditionalFormatting sqref="D201">
    <cfRule type="cellIs" dxfId="699" priority="52" operator="equal">
      <formula>"Observation"</formula>
    </cfRule>
  </conditionalFormatting>
  <conditionalFormatting sqref="D192:D195">
    <cfRule type="cellIs" dxfId="698" priority="47" operator="equal">
      <formula>"Observation"</formula>
    </cfRule>
  </conditionalFormatting>
  <conditionalFormatting sqref="D196">
    <cfRule type="cellIs" dxfId="697" priority="53" operator="equal">
      <formula>"Observation"</formula>
    </cfRule>
  </conditionalFormatting>
  <conditionalFormatting sqref="D226">
    <cfRule type="cellIs" dxfId="696" priority="45" operator="equal">
      <formula>"Observation"</formula>
    </cfRule>
  </conditionalFormatting>
  <conditionalFormatting sqref="M174">
    <cfRule type="cellIs" dxfId="695" priority="50" operator="equal">
      <formula>"Conditional"</formula>
    </cfRule>
  </conditionalFormatting>
  <conditionalFormatting sqref="D202">
    <cfRule type="cellIs" dxfId="694" priority="43" operator="equal">
      <formula>"Observation"</formula>
    </cfRule>
  </conditionalFormatting>
  <conditionalFormatting sqref="M196">
    <cfRule type="cellIs" dxfId="693" priority="49" operator="equal">
      <formula>"Conditional"</formula>
    </cfRule>
  </conditionalFormatting>
  <conditionalFormatting sqref="M201">
    <cfRule type="cellIs" dxfId="692" priority="48" operator="equal">
      <formula>"Conditional"</formula>
    </cfRule>
  </conditionalFormatting>
  <conditionalFormatting sqref="D212">
    <cfRule type="cellIs" dxfId="691" priority="42" operator="equal">
      <formula>"Observation"</formula>
    </cfRule>
  </conditionalFormatting>
  <conditionalFormatting sqref="D220">
    <cfRule type="cellIs" dxfId="690" priority="41" operator="equal">
      <formula>"Observation"</formula>
    </cfRule>
  </conditionalFormatting>
  <conditionalFormatting sqref="D221">
    <cfRule type="cellIs" dxfId="689" priority="37" operator="equal">
      <formula>"Observation"</formula>
    </cfRule>
  </conditionalFormatting>
  <conditionalFormatting sqref="D233">
    <cfRule type="cellIs" dxfId="688" priority="36" operator="equal">
      <formula>"Observation"</formula>
    </cfRule>
  </conditionalFormatting>
  <conditionalFormatting sqref="D203">
    <cfRule type="cellIs" dxfId="687" priority="40" operator="equal">
      <formula>"Observation"</formula>
    </cfRule>
  </conditionalFormatting>
  <conditionalFormatting sqref="D222:D225">
    <cfRule type="cellIs" dxfId="686" priority="38" operator="equal">
      <formula>"Observation"</formula>
    </cfRule>
  </conditionalFormatting>
  <conditionalFormatting sqref="D242">
    <cfRule type="cellIs" dxfId="685" priority="35" operator="equal">
      <formula>"Observation"</formula>
    </cfRule>
  </conditionalFormatting>
  <conditionalFormatting sqref="M204">
    <cfRule type="cellIs" dxfId="684" priority="39" operator="equal">
      <formula>"Conditional"</formula>
    </cfRule>
  </conditionalFormatting>
  <conditionalFormatting sqref="D244">
    <cfRule type="cellIs" dxfId="683" priority="33" operator="equal">
      <formula>"Observation"</formula>
    </cfRule>
  </conditionalFormatting>
  <conditionalFormatting sqref="D245:D248">
    <cfRule type="cellIs" dxfId="682" priority="34" operator="equal">
      <formula>"Observation"</formula>
    </cfRule>
  </conditionalFormatting>
  <conditionalFormatting sqref="D243">
    <cfRule type="cellIs" dxfId="681" priority="32" operator="equal">
      <formula>"Observation"</formula>
    </cfRule>
  </conditionalFormatting>
  <conditionalFormatting sqref="D341">
    <cfRule type="cellIs" dxfId="680" priority="31" operator="equal">
      <formula>"Observation"</formula>
    </cfRule>
  </conditionalFormatting>
  <conditionalFormatting sqref="D274">
    <cfRule type="cellIs" dxfId="679" priority="30" operator="equal">
      <formula>"Observation"</formula>
    </cfRule>
  </conditionalFormatting>
  <conditionalFormatting sqref="D250">
    <cfRule type="cellIs" dxfId="678" priority="29" operator="equal">
      <formula>"Observation"</formula>
    </cfRule>
  </conditionalFormatting>
  <conditionalFormatting sqref="D268">
    <cfRule type="cellIs" dxfId="677" priority="27" operator="equal">
      <formula>"Observation"</formula>
    </cfRule>
  </conditionalFormatting>
  <conditionalFormatting sqref="D260">
    <cfRule type="cellIs" dxfId="676" priority="28" operator="equal">
      <formula>"Observation"</formula>
    </cfRule>
  </conditionalFormatting>
  <conditionalFormatting sqref="D269">
    <cfRule type="cellIs" dxfId="675" priority="23" operator="equal">
      <formula>"Observation"</formula>
    </cfRule>
  </conditionalFormatting>
  <conditionalFormatting sqref="D280">
    <cfRule type="cellIs" dxfId="674" priority="22" operator="equal">
      <formula>"Observation"</formula>
    </cfRule>
  </conditionalFormatting>
  <conditionalFormatting sqref="D251">
    <cfRule type="cellIs" dxfId="673" priority="26" operator="equal">
      <formula>"Observation"</formula>
    </cfRule>
  </conditionalFormatting>
  <conditionalFormatting sqref="D270:D273">
    <cfRule type="cellIs" dxfId="672" priority="24" operator="equal">
      <formula>"Observation"</formula>
    </cfRule>
  </conditionalFormatting>
  <conditionalFormatting sqref="D289">
    <cfRule type="cellIs" dxfId="671" priority="21" operator="equal">
      <formula>"Observation"</formula>
    </cfRule>
  </conditionalFormatting>
  <conditionalFormatting sqref="M252">
    <cfRule type="cellIs" dxfId="670" priority="25" operator="equal">
      <formula>"Conditional"</formula>
    </cfRule>
  </conditionalFormatting>
  <conditionalFormatting sqref="D291">
    <cfRule type="cellIs" dxfId="669" priority="19" operator="equal">
      <formula>"Observation"</formula>
    </cfRule>
  </conditionalFormatting>
  <conditionalFormatting sqref="D292:D295">
    <cfRule type="cellIs" dxfId="668" priority="20" operator="equal">
      <formula>"Observation"</formula>
    </cfRule>
  </conditionalFormatting>
  <conditionalFormatting sqref="D290">
    <cfRule type="cellIs" dxfId="667" priority="18" operator="equal">
      <formula>"Observation"</formula>
    </cfRule>
  </conditionalFormatting>
  <conditionalFormatting sqref="D319">
    <cfRule type="cellIs" dxfId="666" priority="17" operator="equal">
      <formula>"Observation"</formula>
    </cfRule>
  </conditionalFormatting>
  <conditionalFormatting sqref="D305">
    <cfRule type="cellIs" dxfId="665" priority="16" operator="equal">
      <formula>"Observation"</formula>
    </cfRule>
  </conditionalFormatting>
  <conditionalFormatting sqref="D313">
    <cfRule type="cellIs" dxfId="664" priority="15" operator="equal">
      <formula>"Observation"</formula>
    </cfRule>
  </conditionalFormatting>
  <conditionalFormatting sqref="D314">
    <cfRule type="cellIs" dxfId="663" priority="11" operator="equal">
      <formula>"Observation"</formula>
    </cfRule>
  </conditionalFormatting>
  <conditionalFormatting sqref="D325">
    <cfRule type="cellIs" dxfId="662" priority="10" operator="equal">
      <formula>"Observation"</formula>
    </cfRule>
  </conditionalFormatting>
  <conditionalFormatting sqref="D296">
    <cfRule type="cellIs" dxfId="661" priority="14" operator="equal">
      <formula>"Observation"</formula>
    </cfRule>
  </conditionalFormatting>
  <conditionalFormatting sqref="D315:D318">
    <cfRule type="cellIs" dxfId="660" priority="12" operator="equal">
      <formula>"Observation"</formula>
    </cfRule>
  </conditionalFormatting>
  <conditionalFormatting sqref="D334">
    <cfRule type="cellIs" dxfId="659" priority="9" operator="equal">
      <formula>"Observation"</formula>
    </cfRule>
  </conditionalFormatting>
  <conditionalFormatting sqref="M297">
    <cfRule type="cellIs" dxfId="658" priority="13" operator="equal">
      <formula>"Conditional"</formula>
    </cfRule>
  </conditionalFormatting>
  <conditionalFormatting sqref="D336">
    <cfRule type="cellIs" dxfId="657" priority="7" operator="equal">
      <formula>"Observation"</formula>
    </cfRule>
  </conditionalFormatting>
  <conditionalFormatting sqref="D337:D340">
    <cfRule type="cellIs" dxfId="656" priority="8" operator="equal">
      <formula>"Observation"</formula>
    </cfRule>
  </conditionalFormatting>
  <conditionalFormatting sqref="D335">
    <cfRule type="cellIs" dxfId="655" priority="6" operator="equal">
      <formula>"Observation"</formula>
    </cfRule>
  </conditionalFormatting>
  <conditionalFormatting sqref="D60">
    <cfRule type="cellIs" dxfId="654" priority="5" operator="equal">
      <formula>"Observation"</formula>
    </cfRule>
  </conditionalFormatting>
  <conditionalFormatting sqref="D123">
    <cfRule type="cellIs" dxfId="653" priority="4" operator="equal">
      <formula>"Observation"</formula>
    </cfRule>
  </conditionalFormatting>
  <conditionalFormatting sqref="D232">
    <cfRule type="cellIs" dxfId="652" priority="2" operator="equal">
      <formula>"Observation"</formula>
    </cfRule>
  </conditionalFormatting>
  <conditionalFormatting sqref="D130">
    <cfRule type="cellIs" dxfId="651" priority="3" operator="equal">
      <formula>"Observation"</formula>
    </cfRule>
  </conditionalFormatting>
  <conditionalFormatting sqref="D85:D86">
    <cfRule type="cellIs" dxfId="650" priority="1" operator="equal">
      <formula>"Observation"</formula>
    </cfRule>
  </conditionalFormatting>
  <printOptions gridLines="1"/>
  <pageMargins left="0.7" right="0.7" top="0.75" bottom="0.75" header="0.3" footer="0.3"/>
  <pageSetup paperSize="9" scale="88"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3" tint="-0.499984740745262"/>
    <outlinePr summaryBelow="0" summaryRight="0"/>
    <pageSetUpPr fitToPage="1"/>
  </sheetPr>
  <dimension ref="A1:T206"/>
  <sheetViews>
    <sheetView zoomScale="80" zoomScaleNormal="80" zoomScaleSheetLayoutView="70" workbookViewId="0">
      <pane xSplit="1" ySplit="2" topLeftCell="B201" activePane="bottomRight" state="frozen"/>
      <selection pane="topRight" activeCell="B1" sqref="B1"/>
      <selection pane="bottomLeft" activeCell="A3" sqref="A3"/>
      <selection pane="bottomRight" activeCell="L153" sqref="L153:L157"/>
    </sheetView>
  </sheetViews>
  <sheetFormatPr defaultColWidth="8.85546875" defaultRowHeight="15.75" outlineLevelRow="1"/>
  <cols>
    <col min="1" max="1" width="15.140625" style="48" customWidth="1"/>
    <col min="2" max="2" width="10.28515625" style="44" hidden="1" customWidth="1"/>
    <col min="3" max="3" width="20.42578125" style="44" hidden="1" customWidth="1"/>
    <col min="4" max="4" width="18.140625" style="44" hidden="1" customWidth="1"/>
    <col min="5" max="5" width="28.7109375" style="44" hidden="1" customWidth="1"/>
    <col min="6" max="6" width="6.140625" style="44" hidden="1" customWidth="1"/>
    <col min="7" max="8" width="2.7109375" style="30" hidden="1" customWidth="1"/>
    <col min="9" max="9" width="4.140625" style="30" hidden="1" customWidth="1"/>
    <col min="10" max="10" width="2.7109375" style="30" hidden="1" customWidth="1"/>
    <col min="11" max="11" width="7.7109375" style="463" customWidth="1"/>
    <col min="12" max="12" width="82" style="464" customWidth="1"/>
    <col min="13" max="13" width="6.5703125" style="428" customWidth="1"/>
    <col min="14" max="14" width="78.5703125" style="463" customWidth="1"/>
    <col min="15" max="15" width="16.140625" style="51" customWidth="1"/>
    <col min="16" max="16" width="4.5703125" style="50" customWidth="1"/>
    <col min="17" max="17" width="4.85546875" style="44" customWidth="1"/>
    <col min="18" max="18" width="3.140625" style="44" customWidth="1"/>
    <col min="19" max="19" width="8.85546875" style="44"/>
    <col min="20" max="256" width="8.85546875" style="48"/>
    <col min="257" max="257" width="9.42578125" style="48" customWidth="1"/>
    <col min="258" max="258" width="10.28515625" style="48" customWidth="1"/>
    <col min="259" max="259" width="20.42578125" style="48" customWidth="1"/>
    <col min="260" max="260" width="18.140625" style="48" customWidth="1"/>
    <col min="261" max="261" width="28.7109375" style="48" customWidth="1"/>
    <col min="262" max="262" width="6.140625" style="48" customWidth="1"/>
    <col min="263" max="264" width="2.7109375" style="48" customWidth="1"/>
    <col min="265" max="265" width="4.140625" style="48" customWidth="1"/>
    <col min="266" max="266" width="2.7109375" style="48" customWidth="1"/>
    <col min="267" max="267" width="2.28515625" style="48" customWidth="1"/>
    <col min="268" max="268" width="82" style="48" customWidth="1"/>
    <col min="269" max="269" width="6.5703125" style="48" customWidth="1"/>
    <col min="270" max="270" width="78.5703125" style="48" customWidth="1"/>
    <col min="271" max="271" width="16.140625" style="48" customWidth="1"/>
    <col min="272" max="272" width="4.5703125" style="48" customWidth="1"/>
    <col min="273" max="273" width="4.85546875" style="48" customWidth="1"/>
    <col min="274" max="274" width="3.140625" style="48" customWidth="1"/>
    <col min="275" max="512" width="8.85546875" style="48"/>
    <col min="513" max="513" width="9.42578125" style="48" customWidth="1"/>
    <col min="514" max="514" width="10.28515625" style="48" customWidth="1"/>
    <col min="515" max="515" width="20.42578125" style="48" customWidth="1"/>
    <col min="516" max="516" width="18.140625" style="48" customWidth="1"/>
    <col min="517" max="517" width="28.7109375" style="48" customWidth="1"/>
    <col min="518" max="518" width="6.140625" style="48" customWidth="1"/>
    <col min="519" max="520" width="2.7109375" style="48" customWidth="1"/>
    <col min="521" max="521" width="4.140625" style="48" customWidth="1"/>
    <col min="522" max="522" width="2.7109375" style="48" customWidth="1"/>
    <col min="523" max="523" width="2.28515625" style="48" customWidth="1"/>
    <col min="524" max="524" width="82" style="48" customWidth="1"/>
    <col min="525" max="525" width="6.5703125" style="48" customWidth="1"/>
    <col min="526" max="526" width="78.5703125" style="48" customWidth="1"/>
    <col min="527" max="527" width="16.140625" style="48" customWidth="1"/>
    <col min="528" max="528" width="4.5703125" style="48" customWidth="1"/>
    <col min="529" max="529" width="4.85546875" style="48" customWidth="1"/>
    <col min="530" max="530" width="3.140625" style="48" customWidth="1"/>
    <col min="531" max="768" width="8.85546875" style="48"/>
    <col min="769" max="769" width="9.42578125" style="48" customWidth="1"/>
    <col min="770" max="770" width="10.28515625" style="48" customWidth="1"/>
    <col min="771" max="771" width="20.42578125" style="48" customWidth="1"/>
    <col min="772" max="772" width="18.140625" style="48" customWidth="1"/>
    <col min="773" max="773" width="28.7109375" style="48" customWidth="1"/>
    <col min="774" max="774" width="6.140625" style="48" customWidth="1"/>
    <col min="775" max="776" width="2.7109375" style="48" customWidth="1"/>
    <col min="777" max="777" width="4.140625" style="48" customWidth="1"/>
    <col min="778" max="778" width="2.7109375" style="48" customWidth="1"/>
    <col min="779" max="779" width="2.28515625" style="48" customWidth="1"/>
    <col min="780" max="780" width="82" style="48" customWidth="1"/>
    <col min="781" max="781" width="6.5703125" style="48" customWidth="1"/>
    <col min="782" max="782" width="78.5703125" style="48" customWidth="1"/>
    <col min="783" max="783" width="16.140625" style="48" customWidth="1"/>
    <col min="784" max="784" width="4.5703125" style="48" customWidth="1"/>
    <col min="785" max="785" width="4.85546875" style="48" customWidth="1"/>
    <col min="786" max="786" width="3.140625" style="48" customWidth="1"/>
    <col min="787" max="1024" width="8.85546875" style="48"/>
    <col min="1025" max="1025" width="9.42578125" style="48" customWidth="1"/>
    <col min="1026" max="1026" width="10.28515625" style="48" customWidth="1"/>
    <col min="1027" max="1027" width="20.42578125" style="48" customWidth="1"/>
    <col min="1028" max="1028" width="18.140625" style="48" customWidth="1"/>
    <col min="1029" max="1029" width="28.7109375" style="48" customWidth="1"/>
    <col min="1030" max="1030" width="6.140625" style="48" customWidth="1"/>
    <col min="1031" max="1032" width="2.7109375" style="48" customWidth="1"/>
    <col min="1033" max="1033" width="4.140625" style="48" customWidth="1"/>
    <col min="1034" max="1034" width="2.7109375" style="48" customWidth="1"/>
    <col min="1035" max="1035" width="2.28515625" style="48" customWidth="1"/>
    <col min="1036" max="1036" width="82" style="48" customWidth="1"/>
    <col min="1037" max="1037" width="6.5703125" style="48" customWidth="1"/>
    <col min="1038" max="1038" width="78.5703125" style="48" customWidth="1"/>
    <col min="1039" max="1039" width="16.140625" style="48" customWidth="1"/>
    <col min="1040" max="1040" width="4.5703125" style="48" customWidth="1"/>
    <col min="1041" max="1041" width="4.85546875" style="48" customWidth="1"/>
    <col min="1042" max="1042" width="3.140625" style="48" customWidth="1"/>
    <col min="1043" max="1280" width="8.85546875" style="48"/>
    <col min="1281" max="1281" width="9.42578125" style="48" customWidth="1"/>
    <col min="1282" max="1282" width="10.28515625" style="48" customWidth="1"/>
    <col min="1283" max="1283" width="20.42578125" style="48" customWidth="1"/>
    <col min="1284" max="1284" width="18.140625" style="48" customWidth="1"/>
    <col min="1285" max="1285" width="28.7109375" style="48" customWidth="1"/>
    <col min="1286" max="1286" width="6.140625" style="48" customWidth="1"/>
    <col min="1287" max="1288" width="2.7109375" style="48" customWidth="1"/>
    <col min="1289" max="1289" width="4.140625" style="48" customWidth="1"/>
    <col min="1290" max="1290" width="2.7109375" style="48" customWidth="1"/>
    <col min="1291" max="1291" width="2.28515625" style="48" customWidth="1"/>
    <col min="1292" max="1292" width="82" style="48" customWidth="1"/>
    <col min="1293" max="1293" width="6.5703125" style="48" customWidth="1"/>
    <col min="1294" max="1294" width="78.5703125" style="48" customWidth="1"/>
    <col min="1295" max="1295" width="16.140625" style="48" customWidth="1"/>
    <col min="1296" max="1296" width="4.5703125" style="48" customWidth="1"/>
    <col min="1297" max="1297" width="4.85546875" style="48" customWidth="1"/>
    <col min="1298" max="1298" width="3.140625" style="48" customWidth="1"/>
    <col min="1299" max="1536" width="8.85546875" style="48"/>
    <col min="1537" max="1537" width="9.42578125" style="48" customWidth="1"/>
    <col min="1538" max="1538" width="10.28515625" style="48" customWidth="1"/>
    <col min="1539" max="1539" width="20.42578125" style="48" customWidth="1"/>
    <col min="1540" max="1540" width="18.140625" style="48" customWidth="1"/>
    <col min="1541" max="1541" width="28.7109375" style="48" customWidth="1"/>
    <col min="1542" max="1542" width="6.140625" style="48" customWidth="1"/>
    <col min="1543" max="1544" width="2.7109375" style="48" customWidth="1"/>
    <col min="1545" max="1545" width="4.140625" style="48" customWidth="1"/>
    <col min="1546" max="1546" width="2.7109375" style="48" customWidth="1"/>
    <col min="1547" max="1547" width="2.28515625" style="48" customWidth="1"/>
    <col min="1548" max="1548" width="82" style="48" customWidth="1"/>
    <col min="1549" max="1549" width="6.5703125" style="48" customWidth="1"/>
    <col min="1550" max="1550" width="78.5703125" style="48" customWidth="1"/>
    <col min="1551" max="1551" width="16.140625" style="48" customWidth="1"/>
    <col min="1552" max="1552" width="4.5703125" style="48" customWidth="1"/>
    <col min="1553" max="1553" width="4.85546875" style="48" customWidth="1"/>
    <col min="1554" max="1554" width="3.140625" style="48" customWidth="1"/>
    <col min="1555" max="1792" width="8.85546875" style="48"/>
    <col min="1793" max="1793" width="9.42578125" style="48" customWidth="1"/>
    <col min="1794" max="1794" width="10.28515625" style="48" customWidth="1"/>
    <col min="1795" max="1795" width="20.42578125" style="48" customWidth="1"/>
    <col min="1796" max="1796" width="18.140625" style="48" customWidth="1"/>
    <col min="1797" max="1797" width="28.7109375" style="48" customWidth="1"/>
    <col min="1798" max="1798" width="6.140625" style="48" customWidth="1"/>
    <col min="1799" max="1800" width="2.7109375" style="48" customWidth="1"/>
    <col min="1801" max="1801" width="4.140625" style="48" customWidth="1"/>
    <col min="1802" max="1802" width="2.7109375" style="48" customWidth="1"/>
    <col min="1803" max="1803" width="2.28515625" style="48" customWidth="1"/>
    <col min="1804" max="1804" width="82" style="48" customWidth="1"/>
    <col min="1805" max="1805" width="6.5703125" style="48" customWidth="1"/>
    <col min="1806" max="1806" width="78.5703125" style="48" customWidth="1"/>
    <col min="1807" max="1807" width="16.140625" style="48" customWidth="1"/>
    <col min="1808" max="1808" width="4.5703125" style="48" customWidth="1"/>
    <col min="1809" max="1809" width="4.85546875" style="48" customWidth="1"/>
    <col min="1810" max="1810" width="3.140625" style="48" customWidth="1"/>
    <col min="1811" max="2048" width="8.85546875" style="48"/>
    <col min="2049" max="2049" width="9.42578125" style="48" customWidth="1"/>
    <col min="2050" max="2050" width="10.28515625" style="48" customWidth="1"/>
    <col min="2051" max="2051" width="20.42578125" style="48" customWidth="1"/>
    <col min="2052" max="2052" width="18.140625" style="48" customWidth="1"/>
    <col min="2053" max="2053" width="28.7109375" style="48" customWidth="1"/>
    <col min="2054" max="2054" width="6.140625" style="48" customWidth="1"/>
    <col min="2055" max="2056" width="2.7109375" style="48" customWidth="1"/>
    <col min="2057" max="2057" width="4.140625" style="48" customWidth="1"/>
    <col min="2058" max="2058" width="2.7109375" style="48" customWidth="1"/>
    <col min="2059" max="2059" width="2.28515625" style="48" customWidth="1"/>
    <col min="2060" max="2060" width="82" style="48" customWidth="1"/>
    <col min="2061" max="2061" width="6.5703125" style="48" customWidth="1"/>
    <col min="2062" max="2062" width="78.5703125" style="48" customWidth="1"/>
    <col min="2063" max="2063" width="16.140625" style="48" customWidth="1"/>
    <col min="2064" max="2064" width="4.5703125" style="48" customWidth="1"/>
    <col min="2065" max="2065" width="4.85546875" style="48" customWidth="1"/>
    <col min="2066" max="2066" width="3.140625" style="48" customWidth="1"/>
    <col min="2067" max="2304" width="8.85546875" style="48"/>
    <col min="2305" max="2305" width="9.42578125" style="48" customWidth="1"/>
    <col min="2306" max="2306" width="10.28515625" style="48" customWidth="1"/>
    <col min="2307" max="2307" width="20.42578125" style="48" customWidth="1"/>
    <col min="2308" max="2308" width="18.140625" style="48" customWidth="1"/>
    <col min="2309" max="2309" width="28.7109375" style="48" customWidth="1"/>
    <col min="2310" max="2310" width="6.140625" style="48" customWidth="1"/>
    <col min="2311" max="2312" width="2.7109375" style="48" customWidth="1"/>
    <col min="2313" max="2313" width="4.140625" style="48" customWidth="1"/>
    <col min="2314" max="2314" width="2.7109375" style="48" customWidth="1"/>
    <col min="2315" max="2315" width="2.28515625" style="48" customWidth="1"/>
    <col min="2316" max="2316" width="82" style="48" customWidth="1"/>
    <col min="2317" max="2317" width="6.5703125" style="48" customWidth="1"/>
    <col min="2318" max="2318" width="78.5703125" style="48" customWidth="1"/>
    <col min="2319" max="2319" width="16.140625" style="48" customWidth="1"/>
    <col min="2320" max="2320" width="4.5703125" style="48" customWidth="1"/>
    <col min="2321" max="2321" width="4.85546875" style="48" customWidth="1"/>
    <col min="2322" max="2322" width="3.140625" style="48" customWidth="1"/>
    <col min="2323" max="2560" width="8.85546875" style="48"/>
    <col min="2561" max="2561" width="9.42578125" style="48" customWidth="1"/>
    <col min="2562" max="2562" width="10.28515625" style="48" customWidth="1"/>
    <col min="2563" max="2563" width="20.42578125" style="48" customWidth="1"/>
    <col min="2564" max="2564" width="18.140625" style="48" customWidth="1"/>
    <col min="2565" max="2565" width="28.7109375" style="48" customWidth="1"/>
    <col min="2566" max="2566" width="6.140625" style="48" customWidth="1"/>
    <col min="2567" max="2568" width="2.7109375" style="48" customWidth="1"/>
    <col min="2569" max="2569" width="4.140625" style="48" customWidth="1"/>
    <col min="2570" max="2570" width="2.7109375" style="48" customWidth="1"/>
    <col min="2571" max="2571" width="2.28515625" style="48" customWidth="1"/>
    <col min="2572" max="2572" width="82" style="48" customWidth="1"/>
    <col min="2573" max="2573" width="6.5703125" style="48" customWidth="1"/>
    <col min="2574" max="2574" width="78.5703125" style="48" customWidth="1"/>
    <col min="2575" max="2575" width="16.140625" style="48" customWidth="1"/>
    <col min="2576" max="2576" width="4.5703125" style="48" customWidth="1"/>
    <col min="2577" max="2577" width="4.85546875" style="48" customWidth="1"/>
    <col min="2578" max="2578" width="3.140625" style="48" customWidth="1"/>
    <col min="2579" max="2816" width="8.85546875" style="48"/>
    <col min="2817" max="2817" width="9.42578125" style="48" customWidth="1"/>
    <col min="2818" max="2818" width="10.28515625" style="48" customWidth="1"/>
    <col min="2819" max="2819" width="20.42578125" style="48" customWidth="1"/>
    <col min="2820" max="2820" width="18.140625" style="48" customWidth="1"/>
    <col min="2821" max="2821" width="28.7109375" style="48" customWidth="1"/>
    <col min="2822" max="2822" width="6.140625" style="48" customWidth="1"/>
    <col min="2823" max="2824" width="2.7109375" style="48" customWidth="1"/>
    <col min="2825" max="2825" width="4.140625" style="48" customWidth="1"/>
    <col min="2826" max="2826" width="2.7109375" style="48" customWidth="1"/>
    <col min="2827" max="2827" width="2.28515625" style="48" customWidth="1"/>
    <col min="2828" max="2828" width="82" style="48" customWidth="1"/>
    <col min="2829" max="2829" width="6.5703125" style="48" customWidth="1"/>
    <col min="2830" max="2830" width="78.5703125" style="48" customWidth="1"/>
    <col min="2831" max="2831" width="16.140625" style="48" customWidth="1"/>
    <col min="2832" max="2832" width="4.5703125" style="48" customWidth="1"/>
    <col min="2833" max="2833" width="4.85546875" style="48" customWidth="1"/>
    <col min="2834" max="2834" width="3.140625" style="48" customWidth="1"/>
    <col min="2835" max="3072" width="8.85546875" style="48"/>
    <col min="3073" max="3073" width="9.42578125" style="48" customWidth="1"/>
    <col min="3074" max="3074" width="10.28515625" style="48" customWidth="1"/>
    <col min="3075" max="3075" width="20.42578125" style="48" customWidth="1"/>
    <col min="3076" max="3076" width="18.140625" style="48" customWidth="1"/>
    <col min="3077" max="3077" width="28.7109375" style="48" customWidth="1"/>
    <col min="3078" max="3078" width="6.140625" style="48" customWidth="1"/>
    <col min="3079" max="3080" width="2.7109375" style="48" customWidth="1"/>
    <col min="3081" max="3081" width="4.140625" style="48" customWidth="1"/>
    <col min="3082" max="3082" width="2.7109375" style="48" customWidth="1"/>
    <col min="3083" max="3083" width="2.28515625" style="48" customWidth="1"/>
    <col min="3084" max="3084" width="82" style="48" customWidth="1"/>
    <col min="3085" max="3085" width="6.5703125" style="48" customWidth="1"/>
    <col min="3086" max="3086" width="78.5703125" style="48" customWidth="1"/>
    <col min="3087" max="3087" width="16.140625" style="48" customWidth="1"/>
    <col min="3088" max="3088" width="4.5703125" style="48" customWidth="1"/>
    <col min="3089" max="3089" width="4.85546875" style="48" customWidth="1"/>
    <col min="3090" max="3090" width="3.140625" style="48" customWidth="1"/>
    <col min="3091" max="3328" width="8.85546875" style="48"/>
    <col min="3329" max="3329" width="9.42578125" style="48" customWidth="1"/>
    <col min="3330" max="3330" width="10.28515625" style="48" customWidth="1"/>
    <col min="3331" max="3331" width="20.42578125" style="48" customWidth="1"/>
    <col min="3332" max="3332" width="18.140625" style="48" customWidth="1"/>
    <col min="3333" max="3333" width="28.7109375" style="48" customWidth="1"/>
    <col min="3334" max="3334" width="6.140625" style="48" customWidth="1"/>
    <col min="3335" max="3336" width="2.7109375" style="48" customWidth="1"/>
    <col min="3337" max="3337" width="4.140625" style="48" customWidth="1"/>
    <col min="3338" max="3338" width="2.7109375" style="48" customWidth="1"/>
    <col min="3339" max="3339" width="2.28515625" style="48" customWidth="1"/>
    <col min="3340" max="3340" width="82" style="48" customWidth="1"/>
    <col min="3341" max="3341" width="6.5703125" style="48" customWidth="1"/>
    <col min="3342" max="3342" width="78.5703125" style="48" customWidth="1"/>
    <col min="3343" max="3343" width="16.140625" style="48" customWidth="1"/>
    <col min="3344" max="3344" width="4.5703125" style="48" customWidth="1"/>
    <col min="3345" max="3345" width="4.85546875" style="48" customWidth="1"/>
    <col min="3346" max="3346" width="3.140625" style="48" customWidth="1"/>
    <col min="3347" max="3584" width="8.85546875" style="48"/>
    <col min="3585" max="3585" width="9.42578125" style="48" customWidth="1"/>
    <col min="3586" max="3586" width="10.28515625" style="48" customWidth="1"/>
    <col min="3587" max="3587" width="20.42578125" style="48" customWidth="1"/>
    <col min="3588" max="3588" width="18.140625" style="48" customWidth="1"/>
    <col min="3589" max="3589" width="28.7109375" style="48" customWidth="1"/>
    <col min="3590" max="3590" width="6.140625" style="48" customWidth="1"/>
    <col min="3591" max="3592" width="2.7109375" style="48" customWidth="1"/>
    <col min="3593" max="3593" width="4.140625" style="48" customWidth="1"/>
    <col min="3594" max="3594" width="2.7109375" style="48" customWidth="1"/>
    <col min="3595" max="3595" width="2.28515625" style="48" customWidth="1"/>
    <col min="3596" max="3596" width="82" style="48" customWidth="1"/>
    <col min="3597" max="3597" width="6.5703125" style="48" customWidth="1"/>
    <col min="3598" max="3598" width="78.5703125" style="48" customWidth="1"/>
    <col min="3599" max="3599" width="16.140625" style="48" customWidth="1"/>
    <col min="3600" max="3600" width="4.5703125" style="48" customWidth="1"/>
    <col min="3601" max="3601" width="4.85546875" style="48" customWidth="1"/>
    <col min="3602" max="3602" width="3.140625" style="48" customWidth="1"/>
    <col min="3603" max="3840" width="8.85546875" style="48"/>
    <col min="3841" max="3841" width="9.42578125" style="48" customWidth="1"/>
    <col min="3842" max="3842" width="10.28515625" style="48" customWidth="1"/>
    <col min="3843" max="3843" width="20.42578125" style="48" customWidth="1"/>
    <col min="3844" max="3844" width="18.140625" style="48" customWidth="1"/>
    <col min="3845" max="3845" width="28.7109375" style="48" customWidth="1"/>
    <col min="3846" max="3846" width="6.140625" style="48" customWidth="1"/>
    <col min="3847" max="3848" width="2.7109375" style="48" customWidth="1"/>
    <col min="3849" max="3849" width="4.140625" style="48" customWidth="1"/>
    <col min="3850" max="3850" width="2.7109375" style="48" customWidth="1"/>
    <col min="3851" max="3851" width="2.28515625" style="48" customWidth="1"/>
    <col min="3852" max="3852" width="82" style="48" customWidth="1"/>
    <col min="3853" max="3853" width="6.5703125" style="48" customWidth="1"/>
    <col min="3854" max="3854" width="78.5703125" style="48" customWidth="1"/>
    <col min="3855" max="3855" width="16.140625" style="48" customWidth="1"/>
    <col min="3856" max="3856" width="4.5703125" style="48" customWidth="1"/>
    <col min="3857" max="3857" width="4.85546875" style="48" customWidth="1"/>
    <col min="3858" max="3858" width="3.140625" style="48" customWidth="1"/>
    <col min="3859" max="4096" width="8.85546875" style="48"/>
    <col min="4097" max="4097" width="9.42578125" style="48" customWidth="1"/>
    <col min="4098" max="4098" width="10.28515625" style="48" customWidth="1"/>
    <col min="4099" max="4099" width="20.42578125" style="48" customWidth="1"/>
    <col min="4100" max="4100" width="18.140625" style="48" customWidth="1"/>
    <col min="4101" max="4101" width="28.7109375" style="48" customWidth="1"/>
    <col min="4102" max="4102" width="6.140625" style="48" customWidth="1"/>
    <col min="4103" max="4104" width="2.7109375" style="48" customWidth="1"/>
    <col min="4105" max="4105" width="4.140625" style="48" customWidth="1"/>
    <col min="4106" max="4106" width="2.7109375" style="48" customWidth="1"/>
    <col min="4107" max="4107" width="2.28515625" style="48" customWidth="1"/>
    <col min="4108" max="4108" width="82" style="48" customWidth="1"/>
    <col min="4109" max="4109" width="6.5703125" style="48" customWidth="1"/>
    <col min="4110" max="4110" width="78.5703125" style="48" customWidth="1"/>
    <col min="4111" max="4111" width="16.140625" style="48" customWidth="1"/>
    <col min="4112" max="4112" width="4.5703125" style="48" customWidth="1"/>
    <col min="4113" max="4113" width="4.85546875" style="48" customWidth="1"/>
    <col min="4114" max="4114" width="3.140625" style="48" customWidth="1"/>
    <col min="4115" max="4352" width="8.85546875" style="48"/>
    <col min="4353" max="4353" width="9.42578125" style="48" customWidth="1"/>
    <col min="4354" max="4354" width="10.28515625" style="48" customWidth="1"/>
    <col min="4355" max="4355" width="20.42578125" style="48" customWidth="1"/>
    <col min="4356" max="4356" width="18.140625" style="48" customWidth="1"/>
    <col min="4357" max="4357" width="28.7109375" style="48" customWidth="1"/>
    <col min="4358" max="4358" width="6.140625" style="48" customWidth="1"/>
    <col min="4359" max="4360" width="2.7109375" style="48" customWidth="1"/>
    <col min="4361" max="4361" width="4.140625" style="48" customWidth="1"/>
    <col min="4362" max="4362" width="2.7109375" style="48" customWidth="1"/>
    <col min="4363" max="4363" width="2.28515625" style="48" customWidth="1"/>
    <col min="4364" max="4364" width="82" style="48" customWidth="1"/>
    <col min="4365" max="4365" width="6.5703125" style="48" customWidth="1"/>
    <col min="4366" max="4366" width="78.5703125" style="48" customWidth="1"/>
    <col min="4367" max="4367" width="16.140625" style="48" customWidth="1"/>
    <col min="4368" max="4368" width="4.5703125" style="48" customWidth="1"/>
    <col min="4369" max="4369" width="4.85546875" style="48" customWidth="1"/>
    <col min="4370" max="4370" width="3.140625" style="48" customWidth="1"/>
    <col min="4371" max="4608" width="8.85546875" style="48"/>
    <col min="4609" max="4609" width="9.42578125" style="48" customWidth="1"/>
    <col min="4610" max="4610" width="10.28515625" style="48" customWidth="1"/>
    <col min="4611" max="4611" width="20.42578125" style="48" customWidth="1"/>
    <col min="4612" max="4612" width="18.140625" style="48" customWidth="1"/>
    <col min="4613" max="4613" width="28.7109375" style="48" customWidth="1"/>
    <col min="4614" max="4614" width="6.140625" style="48" customWidth="1"/>
    <col min="4615" max="4616" width="2.7109375" style="48" customWidth="1"/>
    <col min="4617" max="4617" width="4.140625" style="48" customWidth="1"/>
    <col min="4618" max="4618" width="2.7109375" style="48" customWidth="1"/>
    <col min="4619" max="4619" width="2.28515625" style="48" customWidth="1"/>
    <col min="4620" max="4620" width="82" style="48" customWidth="1"/>
    <col min="4621" max="4621" width="6.5703125" style="48" customWidth="1"/>
    <col min="4622" max="4622" width="78.5703125" style="48" customWidth="1"/>
    <col min="4623" max="4623" width="16.140625" style="48" customWidth="1"/>
    <col min="4624" max="4624" width="4.5703125" style="48" customWidth="1"/>
    <col min="4625" max="4625" width="4.85546875" style="48" customWidth="1"/>
    <col min="4626" max="4626" width="3.140625" style="48" customWidth="1"/>
    <col min="4627" max="4864" width="8.85546875" style="48"/>
    <col min="4865" max="4865" width="9.42578125" style="48" customWidth="1"/>
    <col min="4866" max="4866" width="10.28515625" style="48" customWidth="1"/>
    <col min="4867" max="4867" width="20.42578125" style="48" customWidth="1"/>
    <col min="4868" max="4868" width="18.140625" style="48" customWidth="1"/>
    <col min="4869" max="4869" width="28.7109375" style="48" customWidth="1"/>
    <col min="4870" max="4870" width="6.140625" style="48" customWidth="1"/>
    <col min="4871" max="4872" width="2.7109375" style="48" customWidth="1"/>
    <col min="4873" max="4873" width="4.140625" style="48" customWidth="1"/>
    <col min="4874" max="4874" width="2.7109375" style="48" customWidth="1"/>
    <col min="4875" max="4875" width="2.28515625" style="48" customWidth="1"/>
    <col min="4876" max="4876" width="82" style="48" customWidth="1"/>
    <col min="4877" max="4877" width="6.5703125" style="48" customWidth="1"/>
    <col min="4878" max="4878" width="78.5703125" style="48" customWidth="1"/>
    <col min="4879" max="4879" width="16.140625" style="48" customWidth="1"/>
    <col min="4880" max="4880" width="4.5703125" style="48" customWidth="1"/>
    <col min="4881" max="4881" width="4.85546875" style="48" customWidth="1"/>
    <col min="4882" max="4882" width="3.140625" style="48" customWidth="1"/>
    <col min="4883" max="5120" width="8.85546875" style="48"/>
    <col min="5121" max="5121" width="9.42578125" style="48" customWidth="1"/>
    <col min="5122" max="5122" width="10.28515625" style="48" customWidth="1"/>
    <col min="5123" max="5123" width="20.42578125" style="48" customWidth="1"/>
    <col min="5124" max="5124" width="18.140625" style="48" customWidth="1"/>
    <col min="5125" max="5125" width="28.7109375" style="48" customWidth="1"/>
    <col min="5126" max="5126" width="6.140625" style="48" customWidth="1"/>
    <col min="5127" max="5128" width="2.7109375" style="48" customWidth="1"/>
    <col min="5129" max="5129" width="4.140625" style="48" customWidth="1"/>
    <col min="5130" max="5130" width="2.7109375" style="48" customWidth="1"/>
    <col min="5131" max="5131" width="2.28515625" style="48" customWidth="1"/>
    <col min="5132" max="5132" width="82" style="48" customWidth="1"/>
    <col min="5133" max="5133" width="6.5703125" style="48" customWidth="1"/>
    <col min="5134" max="5134" width="78.5703125" style="48" customWidth="1"/>
    <col min="5135" max="5135" width="16.140625" style="48" customWidth="1"/>
    <col min="5136" max="5136" width="4.5703125" style="48" customWidth="1"/>
    <col min="5137" max="5137" width="4.85546875" style="48" customWidth="1"/>
    <col min="5138" max="5138" width="3.140625" style="48" customWidth="1"/>
    <col min="5139" max="5376" width="8.85546875" style="48"/>
    <col min="5377" max="5377" width="9.42578125" style="48" customWidth="1"/>
    <col min="5378" max="5378" width="10.28515625" style="48" customWidth="1"/>
    <col min="5379" max="5379" width="20.42578125" style="48" customWidth="1"/>
    <col min="5380" max="5380" width="18.140625" style="48" customWidth="1"/>
    <col min="5381" max="5381" width="28.7109375" style="48" customWidth="1"/>
    <col min="5382" max="5382" width="6.140625" style="48" customWidth="1"/>
    <col min="5383" max="5384" width="2.7109375" style="48" customWidth="1"/>
    <col min="5385" max="5385" width="4.140625" style="48" customWidth="1"/>
    <col min="5386" max="5386" width="2.7109375" style="48" customWidth="1"/>
    <col min="5387" max="5387" width="2.28515625" style="48" customWidth="1"/>
    <col min="5388" max="5388" width="82" style="48" customWidth="1"/>
    <col min="5389" max="5389" width="6.5703125" style="48" customWidth="1"/>
    <col min="5390" max="5390" width="78.5703125" style="48" customWidth="1"/>
    <col min="5391" max="5391" width="16.140625" style="48" customWidth="1"/>
    <col min="5392" max="5392" width="4.5703125" style="48" customWidth="1"/>
    <col min="5393" max="5393" width="4.85546875" style="48" customWidth="1"/>
    <col min="5394" max="5394" width="3.140625" style="48" customWidth="1"/>
    <col min="5395" max="5632" width="8.85546875" style="48"/>
    <col min="5633" max="5633" width="9.42578125" style="48" customWidth="1"/>
    <col min="5634" max="5634" width="10.28515625" style="48" customWidth="1"/>
    <col min="5635" max="5635" width="20.42578125" style="48" customWidth="1"/>
    <col min="5636" max="5636" width="18.140625" style="48" customWidth="1"/>
    <col min="5637" max="5637" width="28.7109375" style="48" customWidth="1"/>
    <col min="5638" max="5638" width="6.140625" style="48" customWidth="1"/>
    <col min="5639" max="5640" width="2.7109375" style="48" customWidth="1"/>
    <col min="5641" max="5641" width="4.140625" style="48" customWidth="1"/>
    <col min="5642" max="5642" width="2.7109375" style="48" customWidth="1"/>
    <col min="5643" max="5643" width="2.28515625" style="48" customWidth="1"/>
    <col min="5644" max="5644" width="82" style="48" customWidth="1"/>
    <col min="5645" max="5645" width="6.5703125" style="48" customWidth="1"/>
    <col min="5646" max="5646" width="78.5703125" style="48" customWidth="1"/>
    <col min="5647" max="5647" width="16.140625" style="48" customWidth="1"/>
    <col min="5648" max="5648" width="4.5703125" style="48" customWidth="1"/>
    <col min="5649" max="5649" width="4.85546875" style="48" customWidth="1"/>
    <col min="5650" max="5650" width="3.140625" style="48" customWidth="1"/>
    <col min="5651" max="5888" width="8.85546875" style="48"/>
    <col min="5889" max="5889" width="9.42578125" style="48" customWidth="1"/>
    <col min="5890" max="5890" width="10.28515625" style="48" customWidth="1"/>
    <col min="5891" max="5891" width="20.42578125" style="48" customWidth="1"/>
    <col min="5892" max="5892" width="18.140625" style="48" customWidth="1"/>
    <col min="5893" max="5893" width="28.7109375" style="48" customWidth="1"/>
    <col min="5894" max="5894" width="6.140625" style="48" customWidth="1"/>
    <col min="5895" max="5896" width="2.7109375" style="48" customWidth="1"/>
    <col min="5897" max="5897" width="4.140625" style="48" customWidth="1"/>
    <col min="5898" max="5898" width="2.7109375" style="48" customWidth="1"/>
    <col min="5899" max="5899" width="2.28515625" style="48" customWidth="1"/>
    <col min="5900" max="5900" width="82" style="48" customWidth="1"/>
    <col min="5901" max="5901" width="6.5703125" style="48" customWidth="1"/>
    <col min="5902" max="5902" width="78.5703125" style="48" customWidth="1"/>
    <col min="5903" max="5903" width="16.140625" style="48" customWidth="1"/>
    <col min="5904" max="5904" width="4.5703125" style="48" customWidth="1"/>
    <col min="5905" max="5905" width="4.85546875" style="48" customWidth="1"/>
    <col min="5906" max="5906" width="3.140625" style="48" customWidth="1"/>
    <col min="5907" max="6144" width="8.85546875" style="48"/>
    <col min="6145" max="6145" width="9.42578125" style="48" customWidth="1"/>
    <col min="6146" max="6146" width="10.28515625" style="48" customWidth="1"/>
    <col min="6147" max="6147" width="20.42578125" style="48" customWidth="1"/>
    <col min="6148" max="6148" width="18.140625" style="48" customWidth="1"/>
    <col min="6149" max="6149" width="28.7109375" style="48" customWidth="1"/>
    <col min="6150" max="6150" width="6.140625" style="48" customWidth="1"/>
    <col min="6151" max="6152" width="2.7109375" style="48" customWidth="1"/>
    <col min="6153" max="6153" width="4.140625" style="48" customWidth="1"/>
    <col min="6154" max="6154" width="2.7109375" style="48" customWidth="1"/>
    <col min="6155" max="6155" width="2.28515625" style="48" customWidth="1"/>
    <col min="6156" max="6156" width="82" style="48" customWidth="1"/>
    <col min="6157" max="6157" width="6.5703125" style="48" customWidth="1"/>
    <col min="6158" max="6158" width="78.5703125" style="48" customWidth="1"/>
    <col min="6159" max="6159" width="16.140625" style="48" customWidth="1"/>
    <col min="6160" max="6160" width="4.5703125" style="48" customWidth="1"/>
    <col min="6161" max="6161" width="4.85546875" style="48" customWidth="1"/>
    <col min="6162" max="6162" width="3.140625" style="48" customWidth="1"/>
    <col min="6163" max="6400" width="8.85546875" style="48"/>
    <col min="6401" max="6401" width="9.42578125" style="48" customWidth="1"/>
    <col min="6402" max="6402" width="10.28515625" style="48" customWidth="1"/>
    <col min="6403" max="6403" width="20.42578125" style="48" customWidth="1"/>
    <col min="6404" max="6404" width="18.140625" style="48" customWidth="1"/>
    <col min="6405" max="6405" width="28.7109375" style="48" customWidth="1"/>
    <col min="6406" max="6406" width="6.140625" style="48" customWidth="1"/>
    <col min="6407" max="6408" width="2.7109375" style="48" customWidth="1"/>
    <col min="6409" max="6409" width="4.140625" style="48" customWidth="1"/>
    <col min="6410" max="6410" width="2.7109375" style="48" customWidth="1"/>
    <col min="6411" max="6411" width="2.28515625" style="48" customWidth="1"/>
    <col min="6412" max="6412" width="82" style="48" customWidth="1"/>
    <col min="6413" max="6413" width="6.5703125" style="48" customWidth="1"/>
    <col min="6414" max="6414" width="78.5703125" style="48" customWidth="1"/>
    <col min="6415" max="6415" width="16.140625" style="48" customWidth="1"/>
    <col min="6416" max="6416" width="4.5703125" style="48" customWidth="1"/>
    <col min="6417" max="6417" width="4.85546875" style="48" customWidth="1"/>
    <col min="6418" max="6418" width="3.140625" style="48" customWidth="1"/>
    <col min="6419" max="6656" width="8.85546875" style="48"/>
    <col min="6657" max="6657" width="9.42578125" style="48" customWidth="1"/>
    <col min="6658" max="6658" width="10.28515625" style="48" customWidth="1"/>
    <col min="6659" max="6659" width="20.42578125" style="48" customWidth="1"/>
    <col min="6660" max="6660" width="18.140625" style="48" customWidth="1"/>
    <col min="6661" max="6661" width="28.7109375" style="48" customWidth="1"/>
    <col min="6662" max="6662" width="6.140625" style="48" customWidth="1"/>
    <col min="6663" max="6664" width="2.7109375" style="48" customWidth="1"/>
    <col min="6665" max="6665" width="4.140625" style="48" customWidth="1"/>
    <col min="6666" max="6666" width="2.7109375" style="48" customWidth="1"/>
    <col min="6667" max="6667" width="2.28515625" style="48" customWidth="1"/>
    <col min="6668" max="6668" width="82" style="48" customWidth="1"/>
    <col min="6669" max="6669" width="6.5703125" style="48" customWidth="1"/>
    <col min="6670" max="6670" width="78.5703125" style="48" customWidth="1"/>
    <col min="6671" max="6671" width="16.140625" style="48" customWidth="1"/>
    <col min="6672" max="6672" width="4.5703125" style="48" customWidth="1"/>
    <col min="6673" max="6673" width="4.85546875" style="48" customWidth="1"/>
    <col min="6674" max="6674" width="3.140625" style="48" customWidth="1"/>
    <col min="6675" max="6912" width="8.85546875" style="48"/>
    <col min="6913" max="6913" width="9.42578125" style="48" customWidth="1"/>
    <col min="6914" max="6914" width="10.28515625" style="48" customWidth="1"/>
    <col min="6915" max="6915" width="20.42578125" style="48" customWidth="1"/>
    <col min="6916" max="6916" width="18.140625" style="48" customWidth="1"/>
    <col min="6917" max="6917" width="28.7109375" style="48" customWidth="1"/>
    <col min="6918" max="6918" width="6.140625" style="48" customWidth="1"/>
    <col min="6919" max="6920" width="2.7109375" style="48" customWidth="1"/>
    <col min="6921" max="6921" width="4.140625" style="48" customWidth="1"/>
    <col min="6922" max="6922" width="2.7109375" style="48" customWidth="1"/>
    <col min="6923" max="6923" width="2.28515625" style="48" customWidth="1"/>
    <col min="6924" max="6924" width="82" style="48" customWidth="1"/>
    <col min="6925" max="6925" width="6.5703125" style="48" customWidth="1"/>
    <col min="6926" max="6926" width="78.5703125" style="48" customWidth="1"/>
    <col min="6927" max="6927" width="16.140625" style="48" customWidth="1"/>
    <col min="6928" max="6928" width="4.5703125" style="48" customWidth="1"/>
    <col min="6929" max="6929" width="4.85546875" style="48" customWidth="1"/>
    <col min="6930" max="6930" width="3.140625" style="48" customWidth="1"/>
    <col min="6931" max="7168" width="8.85546875" style="48"/>
    <col min="7169" max="7169" width="9.42578125" style="48" customWidth="1"/>
    <col min="7170" max="7170" width="10.28515625" style="48" customWidth="1"/>
    <col min="7171" max="7171" width="20.42578125" style="48" customWidth="1"/>
    <col min="7172" max="7172" width="18.140625" style="48" customWidth="1"/>
    <col min="7173" max="7173" width="28.7109375" style="48" customWidth="1"/>
    <col min="7174" max="7174" width="6.140625" style="48" customWidth="1"/>
    <col min="7175" max="7176" width="2.7109375" style="48" customWidth="1"/>
    <col min="7177" max="7177" width="4.140625" style="48" customWidth="1"/>
    <col min="7178" max="7178" width="2.7109375" style="48" customWidth="1"/>
    <col min="7179" max="7179" width="2.28515625" style="48" customWidth="1"/>
    <col min="7180" max="7180" width="82" style="48" customWidth="1"/>
    <col min="7181" max="7181" width="6.5703125" style="48" customWidth="1"/>
    <col min="7182" max="7182" width="78.5703125" style="48" customWidth="1"/>
    <col min="7183" max="7183" width="16.140625" style="48" customWidth="1"/>
    <col min="7184" max="7184" width="4.5703125" style="48" customWidth="1"/>
    <col min="7185" max="7185" width="4.85546875" style="48" customWidth="1"/>
    <col min="7186" max="7186" width="3.140625" style="48" customWidth="1"/>
    <col min="7187" max="7424" width="8.85546875" style="48"/>
    <col min="7425" max="7425" width="9.42578125" style="48" customWidth="1"/>
    <col min="7426" max="7426" width="10.28515625" style="48" customWidth="1"/>
    <col min="7427" max="7427" width="20.42578125" style="48" customWidth="1"/>
    <col min="7428" max="7428" width="18.140625" style="48" customWidth="1"/>
    <col min="7429" max="7429" width="28.7109375" style="48" customWidth="1"/>
    <col min="7430" max="7430" width="6.140625" style="48" customWidth="1"/>
    <col min="7431" max="7432" width="2.7109375" style="48" customWidth="1"/>
    <col min="7433" max="7433" width="4.140625" style="48" customWidth="1"/>
    <col min="7434" max="7434" width="2.7109375" style="48" customWidth="1"/>
    <col min="7435" max="7435" width="2.28515625" style="48" customWidth="1"/>
    <col min="7436" max="7436" width="82" style="48" customWidth="1"/>
    <col min="7437" max="7437" width="6.5703125" style="48" customWidth="1"/>
    <col min="7438" max="7438" width="78.5703125" style="48" customWidth="1"/>
    <col min="7439" max="7439" width="16.140625" style="48" customWidth="1"/>
    <col min="7440" max="7440" width="4.5703125" style="48" customWidth="1"/>
    <col min="7441" max="7441" width="4.85546875" style="48" customWidth="1"/>
    <col min="7442" max="7442" width="3.140625" style="48" customWidth="1"/>
    <col min="7443" max="7680" width="8.85546875" style="48"/>
    <col min="7681" max="7681" width="9.42578125" style="48" customWidth="1"/>
    <col min="7682" max="7682" width="10.28515625" style="48" customWidth="1"/>
    <col min="7683" max="7683" width="20.42578125" style="48" customWidth="1"/>
    <col min="7684" max="7684" width="18.140625" style="48" customWidth="1"/>
    <col min="7685" max="7685" width="28.7109375" style="48" customWidth="1"/>
    <col min="7686" max="7686" width="6.140625" style="48" customWidth="1"/>
    <col min="7687" max="7688" width="2.7109375" style="48" customWidth="1"/>
    <col min="7689" max="7689" width="4.140625" style="48" customWidth="1"/>
    <col min="7690" max="7690" width="2.7109375" style="48" customWidth="1"/>
    <col min="7691" max="7691" width="2.28515625" style="48" customWidth="1"/>
    <col min="7692" max="7692" width="82" style="48" customWidth="1"/>
    <col min="7693" max="7693" width="6.5703125" style="48" customWidth="1"/>
    <col min="7694" max="7694" width="78.5703125" style="48" customWidth="1"/>
    <col min="7695" max="7695" width="16.140625" style="48" customWidth="1"/>
    <col min="7696" max="7696" width="4.5703125" style="48" customWidth="1"/>
    <col min="7697" max="7697" width="4.85546875" style="48" customWidth="1"/>
    <col min="7698" max="7698" width="3.140625" style="48" customWidth="1"/>
    <col min="7699" max="7936" width="8.85546875" style="48"/>
    <col min="7937" max="7937" width="9.42578125" style="48" customWidth="1"/>
    <col min="7938" max="7938" width="10.28515625" style="48" customWidth="1"/>
    <col min="7939" max="7939" width="20.42578125" style="48" customWidth="1"/>
    <col min="7940" max="7940" width="18.140625" style="48" customWidth="1"/>
    <col min="7941" max="7941" width="28.7109375" style="48" customWidth="1"/>
    <col min="7942" max="7942" width="6.140625" style="48" customWidth="1"/>
    <col min="7943" max="7944" width="2.7109375" style="48" customWidth="1"/>
    <col min="7945" max="7945" width="4.140625" style="48" customWidth="1"/>
    <col min="7946" max="7946" width="2.7109375" style="48" customWidth="1"/>
    <col min="7947" max="7947" width="2.28515625" style="48" customWidth="1"/>
    <col min="7948" max="7948" width="82" style="48" customWidth="1"/>
    <col min="7949" max="7949" width="6.5703125" style="48" customWidth="1"/>
    <col min="7950" max="7950" width="78.5703125" style="48" customWidth="1"/>
    <col min="7951" max="7951" width="16.140625" style="48" customWidth="1"/>
    <col min="7952" max="7952" width="4.5703125" style="48" customWidth="1"/>
    <col min="7953" max="7953" width="4.85546875" style="48" customWidth="1"/>
    <col min="7954" max="7954" width="3.140625" style="48" customWidth="1"/>
    <col min="7955" max="8192" width="8.85546875" style="48"/>
    <col min="8193" max="8193" width="9.42578125" style="48" customWidth="1"/>
    <col min="8194" max="8194" width="10.28515625" style="48" customWidth="1"/>
    <col min="8195" max="8195" width="20.42578125" style="48" customWidth="1"/>
    <col min="8196" max="8196" width="18.140625" style="48" customWidth="1"/>
    <col min="8197" max="8197" width="28.7109375" style="48" customWidth="1"/>
    <col min="8198" max="8198" width="6.140625" style="48" customWidth="1"/>
    <col min="8199" max="8200" width="2.7109375" style="48" customWidth="1"/>
    <col min="8201" max="8201" width="4.140625" style="48" customWidth="1"/>
    <col min="8202" max="8202" width="2.7109375" style="48" customWidth="1"/>
    <col min="8203" max="8203" width="2.28515625" style="48" customWidth="1"/>
    <col min="8204" max="8204" width="82" style="48" customWidth="1"/>
    <col min="8205" max="8205" width="6.5703125" style="48" customWidth="1"/>
    <col min="8206" max="8206" width="78.5703125" style="48" customWidth="1"/>
    <col min="8207" max="8207" width="16.140625" style="48" customWidth="1"/>
    <col min="8208" max="8208" width="4.5703125" style="48" customWidth="1"/>
    <col min="8209" max="8209" width="4.85546875" style="48" customWidth="1"/>
    <col min="8210" max="8210" width="3.140625" style="48" customWidth="1"/>
    <col min="8211" max="8448" width="8.85546875" style="48"/>
    <col min="8449" max="8449" width="9.42578125" style="48" customWidth="1"/>
    <col min="8450" max="8450" width="10.28515625" style="48" customWidth="1"/>
    <col min="8451" max="8451" width="20.42578125" style="48" customWidth="1"/>
    <col min="8452" max="8452" width="18.140625" style="48" customWidth="1"/>
    <col min="8453" max="8453" width="28.7109375" style="48" customWidth="1"/>
    <col min="8454" max="8454" width="6.140625" style="48" customWidth="1"/>
    <col min="8455" max="8456" width="2.7109375" style="48" customWidth="1"/>
    <col min="8457" max="8457" width="4.140625" style="48" customWidth="1"/>
    <col min="8458" max="8458" width="2.7109375" style="48" customWidth="1"/>
    <col min="8459" max="8459" width="2.28515625" style="48" customWidth="1"/>
    <col min="8460" max="8460" width="82" style="48" customWidth="1"/>
    <col min="8461" max="8461" width="6.5703125" style="48" customWidth="1"/>
    <col min="8462" max="8462" width="78.5703125" style="48" customWidth="1"/>
    <col min="8463" max="8463" width="16.140625" style="48" customWidth="1"/>
    <col min="8464" max="8464" width="4.5703125" style="48" customWidth="1"/>
    <col min="8465" max="8465" width="4.85546875" style="48" customWidth="1"/>
    <col min="8466" max="8466" width="3.140625" style="48" customWidth="1"/>
    <col min="8467" max="8704" width="8.85546875" style="48"/>
    <col min="8705" max="8705" width="9.42578125" style="48" customWidth="1"/>
    <col min="8706" max="8706" width="10.28515625" style="48" customWidth="1"/>
    <col min="8707" max="8707" width="20.42578125" style="48" customWidth="1"/>
    <col min="8708" max="8708" width="18.140625" style="48" customWidth="1"/>
    <col min="8709" max="8709" width="28.7109375" style="48" customWidth="1"/>
    <col min="8710" max="8710" width="6.140625" style="48" customWidth="1"/>
    <col min="8711" max="8712" width="2.7109375" style="48" customWidth="1"/>
    <col min="8713" max="8713" width="4.140625" style="48" customWidth="1"/>
    <col min="8714" max="8714" width="2.7109375" style="48" customWidth="1"/>
    <col min="8715" max="8715" width="2.28515625" style="48" customWidth="1"/>
    <col min="8716" max="8716" width="82" style="48" customWidth="1"/>
    <col min="8717" max="8717" width="6.5703125" style="48" customWidth="1"/>
    <col min="8718" max="8718" width="78.5703125" style="48" customWidth="1"/>
    <col min="8719" max="8719" width="16.140625" style="48" customWidth="1"/>
    <col min="8720" max="8720" width="4.5703125" style="48" customWidth="1"/>
    <col min="8721" max="8721" width="4.85546875" style="48" customWidth="1"/>
    <col min="8722" max="8722" width="3.140625" style="48" customWidth="1"/>
    <col min="8723" max="8960" width="8.85546875" style="48"/>
    <col min="8961" max="8961" width="9.42578125" style="48" customWidth="1"/>
    <col min="8962" max="8962" width="10.28515625" style="48" customWidth="1"/>
    <col min="8963" max="8963" width="20.42578125" style="48" customWidth="1"/>
    <col min="8964" max="8964" width="18.140625" style="48" customWidth="1"/>
    <col min="8965" max="8965" width="28.7109375" style="48" customWidth="1"/>
    <col min="8966" max="8966" width="6.140625" style="48" customWidth="1"/>
    <col min="8967" max="8968" width="2.7109375" style="48" customWidth="1"/>
    <col min="8969" max="8969" width="4.140625" style="48" customWidth="1"/>
    <col min="8970" max="8970" width="2.7109375" style="48" customWidth="1"/>
    <col min="8971" max="8971" width="2.28515625" style="48" customWidth="1"/>
    <col min="8972" max="8972" width="82" style="48" customWidth="1"/>
    <col min="8973" max="8973" width="6.5703125" style="48" customWidth="1"/>
    <col min="8974" max="8974" width="78.5703125" style="48" customWidth="1"/>
    <col min="8975" max="8975" width="16.140625" style="48" customWidth="1"/>
    <col min="8976" max="8976" width="4.5703125" style="48" customWidth="1"/>
    <col min="8977" max="8977" width="4.85546875" style="48" customWidth="1"/>
    <col min="8978" max="8978" width="3.140625" style="48" customWidth="1"/>
    <col min="8979" max="9216" width="8.85546875" style="48"/>
    <col min="9217" max="9217" width="9.42578125" style="48" customWidth="1"/>
    <col min="9218" max="9218" width="10.28515625" style="48" customWidth="1"/>
    <col min="9219" max="9219" width="20.42578125" style="48" customWidth="1"/>
    <col min="9220" max="9220" width="18.140625" style="48" customWidth="1"/>
    <col min="9221" max="9221" width="28.7109375" style="48" customWidth="1"/>
    <col min="9222" max="9222" width="6.140625" style="48" customWidth="1"/>
    <col min="9223" max="9224" width="2.7109375" style="48" customWidth="1"/>
    <col min="9225" max="9225" width="4.140625" style="48" customWidth="1"/>
    <col min="9226" max="9226" width="2.7109375" style="48" customWidth="1"/>
    <col min="9227" max="9227" width="2.28515625" style="48" customWidth="1"/>
    <col min="9228" max="9228" width="82" style="48" customWidth="1"/>
    <col min="9229" max="9229" width="6.5703125" style="48" customWidth="1"/>
    <col min="9230" max="9230" width="78.5703125" style="48" customWidth="1"/>
    <col min="9231" max="9231" width="16.140625" style="48" customWidth="1"/>
    <col min="9232" max="9232" width="4.5703125" style="48" customWidth="1"/>
    <col min="9233" max="9233" width="4.85546875" style="48" customWidth="1"/>
    <col min="9234" max="9234" width="3.140625" style="48" customWidth="1"/>
    <col min="9235" max="9472" width="8.85546875" style="48"/>
    <col min="9473" max="9473" width="9.42578125" style="48" customWidth="1"/>
    <col min="9474" max="9474" width="10.28515625" style="48" customWidth="1"/>
    <col min="9475" max="9475" width="20.42578125" style="48" customWidth="1"/>
    <col min="9476" max="9476" width="18.140625" style="48" customWidth="1"/>
    <col min="9477" max="9477" width="28.7109375" style="48" customWidth="1"/>
    <col min="9478" max="9478" width="6.140625" style="48" customWidth="1"/>
    <col min="9479" max="9480" width="2.7109375" style="48" customWidth="1"/>
    <col min="9481" max="9481" width="4.140625" style="48" customWidth="1"/>
    <col min="9482" max="9482" width="2.7109375" style="48" customWidth="1"/>
    <col min="9483" max="9483" width="2.28515625" style="48" customWidth="1"/>
    <col min="9484" max="9484" width="82" style="48" customWidth="1"/>
    <col min="9485" max="9485" width="6.5703125" style="48" customWidth="1"/>
    <col min="9486" max="9486" width="78.5703125" style="48" customWidth="1"/>
    <col min="9487" max="9487" width="16.140625" style="48" customWidth="1"/>
    <col min="9488" max="9488" width="4.5703125" style="48" customWidth="1"/>
    <col min="9489" max="9489" width="4.85546875" style="48" customWidth="1"/>
    <col min="9490" max="9490" width="3.140625" style="48" customWidth="1"/>
    <col min="9491" max="9728" width="8.85546875" style="48"/>
    <col min="9729" max="9729" width="9.42578125" style="48" customWidth="1"/>
    <col min="9730" max="9730" width="10.28515625" style="48" customWidth="1"/>
    <col min="9731" max="9731" width="20.42578125" style="48" customWidth="1"/>
    <col min="9732" max="9732" width="18.140625" style="48" customWidth="1"/>
    <col min="9733" max="9733" width="28.7109375" style="48" customWidth="1"/>
    <col min="9734" max="9734" width="6.140625" style="48" customWidth="1"/>
    <col min="9735" max="9736" width="2.7109375" style="48" customWidth="1"/>
    <col min="9737" max="9737" width="4.140625" style="48" customWidth="1"/>
    <col min="9738" max="9738" width="2.7109375" style="48" customWidth="1"/>
    <col min="9739" max="9739" width="2.28515625" style="48" customWidth="1"/>
    <col min="9740" max="9740" width="82" style="48" customWidth="1"/>
    <col min="9741" max="9741" width="6.5703125" style="48" customWidth="1"/>
    <col min="9742" max="9742" width="78.5703125" style="48" customWidth="1"/>
    <col min="9743" max="9743" width="16.140625" style="48" customWidth="1"/>
    <col min="9744" max="9744" width="4.5703125" style="48" customWidth="1"/>
    <col min="9745" max="9745" width="4.85546875" style="48" customWidth="1"/>
    <col min="9746" max="9746" width="3.140625" style="48" customWidth="1"/>
    <col min="9747" max="9984" width="8.85546875" style="48"/>
    <col min="9985" max="9985" width="9.42578125" style="48" customWidth="1"/>
    <col min="9986" max="9986" width="10.28515625" style="48" customWidth="1"/>
    <col min="9987" max="9987" width="20.42578125" style="48" customWidth="1"/>
    <col min="9988" max="9988" width="18.140625" style="48" customWidth="1"/>
    <col min="9989" max="9989" width="28.7109375" style="48" customWidth="1"/>
    <col min="9990" max="9990" width="6.140625" style="48" customWidth="1"/>
    <col min="9991" max="9992" width="2.7109375" style="48" customWidth="1"/>
    <col min="9993" max="9993" width="4.140625" style="48" customWidth="1"/>
    <col min="9994" max="9994" width="2.7109375" style="48" customWidth="1"/>
    <col min="9995" max="9995" width="2.28515625" style="48" customWidth="1"/>
    <col min="9996" max="9996" width="82" style="48" customWidth="1"/>
    <col min="9997" max="9997" width="6.5703125" style="48" customWidth="1"/>
    <col min="9998" max="9998" width="78.5703125" style="48" customWidth="1"/>
    <col min="9999" max="9999" width="16.140625" style="48" customWidth="1"/>
    <col min="10000" max="10000" width="4.5703125" style="48" customWidth="1"/>
    <col min="10001" max="10001" width="4.85546875" style="48" customWidth="1"/>
    <col min="10002" max="10002" width="3.140625" style="48" customWidth="1"/>
    <col min="10003" max="10240" width="8.85546875" style="48"/>
    <col min="10241" max="10241" width="9.42578125" style="48" customWidth="1"/>
    <col min="10242" max="10242" width="10.28515625" style="48" customWidth="1"/>
    <col min="10243" max="10243" width="20.42578125" style="48" customWidth="1"/>
    <col min="10244" max="10244" width="18.140625" style="48" customWidth="1"/>
    <col min="10245" max="10245" width="28.7109375" style="48" customWidth="1"/>
    <col min="10246" max="10246" width="6.140625" style="48" customWidth="1"/>
    <col min="10247" max="10248" width="2.7109375" style="48" customWidth="1"/>
    <col min="10249" max="10249" width="4.140625" style="48" customWidth="1"/>
    <col min="10250" max="10250" width="2.7109375" style="48" customWidth="1"/>
    <col min="10251" max="10251" width="2.28515625" style="48" customWidth="1"/>
    <col min="10252" max="10252" width="82" style="48" customWidth="1"/>
    <col min="10253" max="10253" width="6.5703125" style="48" customWidth="1"/>
    <col min="10254" max="10254" width="78.5703125" style="48" customWidth="1"/>
    <col min="10255" max="10255" width="16.140625" style="48" customWidth="1"/>
    <col min="10256" max="10256" width="4.5703125" style="48" customWidth="1"/>
    <col min="10257" max="10257" width="4.85546875" style="48" customWidth="1"/>
    <col min="10258" max="10258" width="3.140625" style="48" customWidth="1"/>
    <col min="10259" max="10496" width="8.85546875" style="48"/>
    <col min="10497" max="10497" width="9.42578125" style="48" customWidth="1"/>
    <col min="10498" max="10498" width="10.28515625" style="48" customWidth="1"/>
    <col min="10499" max="10499" width="20.42578125" style="48" customWidth="1"/>
    <col min="10500" max="10500" width="18.140625" style="48" customWidth="1"/>
    <col min="10501" max="10501" width="28.7109375" style="48" customWidth="1"/>
    <col min="10502" max="10502" width="6.140625" style="48" customWidth="1"/>
    <col min="10503" max="10504" width="2.7109375" style="48" customWidth="1"/>
    <col min="10505" max="10505" width="4.140625" style="48" customWidth="1"/>
    <col min="10506" max="10506" width="2.7109375" style="48" customWidth="1"/>
    <col min="10507" max="10507" width="2.28515625" style="48" customWidth="1"/>
    <col min="10508" max="10508" width="82" style="48" customWidth="1"/>
    <col min="10509" max="10509" width="6.5703125" style="48" customWidth="1"/>
    <col min="10510" max="10510" width="78.5703125" style="48" customWidth="1"/>
    <col min="10511" max="10511" width="16.140625" style="48" customWidth="1"/>
    <col min="10512" max="10512" width="4.5703125" style="48" customWidth="1"/>
    <col min="10513" max="10513" width="4.85546875" style="48" customWidth="1"/>
    <col min="10514" max="10514" width="3.140625" style="48" customWidth="1"/>
    <col min="10515" max="10752" width="8.85546875" style="48"/>
    <col min="10753" max="10753" width="9.42578125" style="48" customWidth="1"/>
    <col min="10754" max="10754" width="10.28515625" style="48" customWidth="1"/>
    <col min="10755" max="10755" width="20.42578125" style="48" customWidth="1"/>
    <col min="10756" max="10756" width="18.140625" style="48" customWidth="1"/>
    <col min="10757" max="10757" width="28.7109375" style="48" customWidth="1"/>
    <col min="10758" max="10758" width="6.140625" style="48" customWidth="1"/>
    <col min="10759" max="10760" width="2.7109375" style="48" customWidth="1"/>
    <col min="10761" max="10761" width="4.140625" style="48" customWidth="1"/>
    <col min="10762" max="10762" width="2.7109375" style="48" customWidth="1"/>
    <col min="10763" max="10763" width="2.28515625" style="48" customWidth="1"/>
    <col min="10764" max="10764" width="82" style="48" customWidth="1"/>
    <col min="10765" max="10765" width="6.5703125" style="48" customWidth="1"/>
    <col min="10766" max="10766" width="78.5703125" style="48" customWidth="1"/>
    <col min="10767" max="10767" width="16.140625" style="48" customWidth="1"/>
    <col min="10768" max="10768" width="4.5703125" style="48" customWidth="1"/>
    <col min="10769" max="10769" width="4.85546875" style="48" customWidth="1"/>
    <col min="10770" max="10770" width="3.140625" style="48" customWidth="1"/>
    <col min="10771" max="11008" width="8.85546875" style="48"/>
    <col min="11009" max="11009" width="9.42578125" style="48" customWidth="1"/>
    <col min="11010" max="11010" width="10.28515625" style="48" customWidth="1"/>
    <col min="11011" max="11011" width="20.42578125" style="48" customWidth="1"/>
    <col min="11012" max="11012" width="18.140625" style="48" customWidth="1"/>
    <col min="11013" max="11013" width="28.7109375" style="48" customWidth="1"/>
    <col min="11014" max="11014" width="6.140625" style="48" customWidth="1"/>
    <col min="11015" max="11016" width="2.7109375" style="48" customWidth="1"/>
    <col min="11017" max="11017" width="4.140625" style="48" customWidth="1"/>
    <col min="11018" max="11018" width="2.7109375" style="48" customWidth="1"/>
    <col min="11019" max="11019" width="2.28515625" style="48" customWidth="1"/>
    <col min="11020" max="11020" width="82" style="48" customWidth="1"/>
    <col min="11021" max="11021" width="6.5703125" style="48" customWidth="1"/>
    <col min="11022" max="11022" width="78.5703125" style="48" customWidth="1"/>
    <col min="11023" max="11023" width="16.140625" style="48" customWidth="1"/>
    <col min="11024" max="11024" width="4.5703125" style="48" customWidth="1"/>
    <col min="11025" max="11025" width="4.85546875" style="48" customWidth="1"/>
    <col min="11026" max="11026" width="3.140625" style="48" customWidth="1"/>
    <col min="11027" max="11264" width="8.85546875" style="48"/>
    <col min="11265" max="11265" width="9.42578125" style="48" customWidth="1"/>
    <col min="11266" max="11266" width="10.28515625" style="48" customWidth="1"/>
    <col min="11267" max="11267" width="20.42578125" style="48" customWidth="1"/>
    <col min="11268" max="11268" width="18.140625" style="48" customWidth="1"/>
    <col min="11269" max="11269" width="28.7109375" style="48" customWidth="1"/>
    <col min="11270" max="11270" width="6.140625" style="48" customWidth="1"/>
    <col min="11271" max="11272" width="2.7109375" style="48" customWidth="1"/>
    <col min="11273" max="11273" width="4.140625" style="48" customWidth="1"/>
    <col min="11274" max="11274" width="2.7109375" style="48" customWidth="1"/>
    <col min="11275" max="11275" width="2.28515625" style="48" customWidth="1"/>
    <col min="11276" max="11276" width="82" style="48" customWidth="1"/>
    <col min="11277" max="11277" width="6.5703125" style="48" customWidth="1"/>
    <col min="11278" max="11278" width="78.5703125" style="48" customWidth="1"/>
    <col min="11279" max="11279" width="16.140625" style="48" customWidth="1"/>
    <col min="11280" max="11280" width="4.5703125" style="48" customWidth="1"/>
    <col min="11281" max="11281" width="4.85546875" style="48" customWidth="1"/>
    <col min="11282" max="11282" width="3.140625" style="48" customWidth="1"/>
    <col min="11283" max="11520" width="8.85546875" style="48"/>
    <col min="11521" max="11521" width="9.42578125" style="48" customWidth="1"/>
    <col min="11522" max="11522" width="10.28515625" style="48" customWidth="1"/>
    <col min="11523" max="11523" width="20.42578125" style="48" customWidth="1"/>
    <col min="11524" max="11524" width="18.140625" style="48" customWidth="1"/>
    <col min="11525" max="11525" width="28.7109375" style="48" customWidth="1"/>
    <col min="11526" max="11526" width="6.140625" style="48" customWidth="1"/>
    <col min="11527" max="11528" width="2.7109375" style="48" customWidth="1"/>
    <col min="11529" max="11529" width="4.140625" style="48" customWidth="1"/>
    <col min="11530" max="11530" width="2.7109375" style="48" customWidth="1"/>
    <col min="11531" max="11531" width="2.28515625" style="48" customWidth="1"/>
    <col min="11532" max="11532" width="82" style="48" customWidth="1"/>
    <col min="11533" max="11533" width="6.5703125" style="48" customWidth="1"/>
    <col min="11534" max="11534" width="78.5703125" style="48" customWidth="1"/>
    <col min="11535" max="11535" width="16.140625" style="48" customWidth="1"/>
    <col min="11536" max="11536" width="4.5703125" style="48" customWidth="1"/>
    <col min="11537" max="11537" width="4.85546875" style="48" customWidth="1"/>
    <col min="11538" max="11538" width="3.140625" style="48" customWidth="1"/>
    <col min="11539" max="11776" width="8.85546875" style="48"/>
    <col min="11777" max="11777" width="9.42578125" style="48" customWidth="1"/>
    <col min="11778" max="11778" width="10.28515625" style="48" customWidth="1"/>
    <col min="11779" max="11779" width="20.42578125" style="48" customWidth="1"/>
    <col min="11780" max="11780" width="18.140625" style="48" customWidth="1"/>
    <col min="11781" max="11781" width="28.7109375" style="48" customWidth="1"/>
    <col min="11782" max="11782" width="6.140625" style="48" customWidth="1"/>
    <col min="11783" max="11784" width="2.7109375" style="48" customWidth="1"/>
    <col min="11785" max="11785" width="4.140625" style="48" customWidth="1"/>
    <col min="11786" max="11786" width="2.7109375" style="48" customWidth="1"/>
    <col min="11787" max="11787" width="2.28515625" style="48" customWidth="1"/>
    <col min="11788" max="11788" width="82" style="48" customWidth="1"/>
    <col min="11789" max="11789" width="6.5703125" style="48" customWidth="1"/>
    <col min="11790" max="11790" width="78.5703125" style="48" customWidth="1"/>
    <col min="11791" max="11791" width="16.140625" style="48" customWidth="1"/>
    <col min="11792" max="11792" width="4.5703125" style="48" customWidth="1"/>
    <col min="11793" max="11793" width="4.85546875" style="48" customWidth="1"/>
    <col min="11794" max="11794" width="3.140625" style="48" customWidth="1"/>
    <col min="11795" max="12032" width="8.85546875" style="48"/>
    <col min="12033" max="12033" width="9.42578125" style="48" customWidth="1"/>
    <col min="12034" max="12034" width="10.28515625" style="48" customWidth="1"/>
    <col min="12035" max="12035" width="20.42578125" style="48" customWidth="1"/>
    <col min="12036" max="12036" width="18.140625" style="48" customWidth="1"/>
    <col min="12037" max="12037" width="28.7109375" style="48" customWidth="1"/>
    <col min="12038" max="12038" width="6.140625" style="48" customWidth="1"/>
    <col min="12039" max="12040" width="2.7109375" style="48" customWidth="1"/>
    <col min="12041" max="12041" width="4.140625" style="48" customWidth="1"/>
    <col min="12042" max="12042" width="2.7109375" style="48" customWidth="1"/>
    <col min="12043" max="12043" width="2.28515625" style="48" customWidth="1"/>
    <col min="12044" max="12044" width="82" style="48" customWidth="1"/>
    <col min="12045" max="12045" width="6.5703125" style="48" customWidth="1"/>
    <col min="12046" max="12046" width="78.5703125" style="48" customWidth="1"/>
    <col min="12047" max="12047" width="16.140625" style="48" customWidth="1"/>
    <col min="12048" max="12048" width="4.5703125" style="48" customWidth="1"/>
    <col min="12049" max="12049" width="4.85546875" style="48" customWidth="1"/>
    <col min="12050" max="12050" width="3.140625" style="48" customWidth="1"/>
    <col min="12051" max="12288" width="8.85546875" style="48"/>
    <col min="12289" max="12289" width="9.42578125" style="48" customWidth="1"/>
    <col min="12290" max="12290" width="10.28515625" style="48" customWidth="1"/>
    <col min="12291" max="12291" width="20.42578125" style="48" customWidth="1"/>
    <col min="12292" max="12292" width="18.140625" style="48" customWidth="1"/>
    <col min="12293" max="12293" width="28.7109375" style="48" customWidth="1"/>
    <col min="12294" max="12294" width="6.140625" style="48" customWidth="1"/>
    <col min="12295" max="12296" width="2.7109375" style="48" customWidth="1"/>
    <col min="12297" max="12297" width="4.140625" style="48" customWidth="1"/>
    <col min="12298" max="12298" width="2.7109375" style="48" customWidth="1"/>
    <col min="12299" max="12299" width="2.28515625" style="48" customWidth="1"/>
    <col min="12300" max="12300" width="82" style="48" customWidth="1"/>
    <col min="12301" max="12301" width="6.5703125" style="48" customWidth="1"/>
    <col min="12302" max="12302" width="78.5703125" style="48" customWidth="1"/>
    <col min="12303" max="12303" width="16.140625" style="48" customWidth="1"/>
    <col min="12304" max="12304" width="4.5703125" style="48" customWidth="1"/>
    <col min="12305" max="12305" width="4.85546875" style="48" customWidth="1"/>
    <col min="12306" max="12306" width="3.140625" style="48" customWidth="1"/>
    <col min="12307" max="12544" width="8.85546875" style="48"/>
    <col min="12545" max="12545" width="9.42578125" style="48" customWidth="1"/>
    <col min="12546" max="12546" width="10.28515625" style="48" customWidth="1"/>
    <col min="12547" max="12547" width="20.42578125" style="48" customWidth="1"/>
    <col min="12548" max="12548" width="18.140625" style="48" customWidth="1"/>
    <col min="12549" max="12549" width="28.7109375" style="48" customWidth="1"/>
    <col min="12550" max="12550" width="6.140625" style="48" customWidth="1"/>
    <col min="12551" max="12552" width="2.7109375" style="48" customWidth="1"/>
    <col min="12553" max="12553" width="4.140625" style="48" customWidth="1"/>
    <col min="12554" max="12554" width="2.7109375" style="48" customWidth="1"/>
    <col min="12555" max="12555" width="2.28515625" style="48" customWidth="1"/>
    <col min="12556" max="12556" width="82" style="48" customWidth="1"/>
    <col min="12557" max="12557" width="6.5703125" style="48" customWidth="1"/>
    <col min="12558" max="12558" width="78.5703125" style="48" customWidth="1"/>
    <col min="12559" max="12559" width="16.140625" style="48" customWidth="1"/>
    <col min="12560" max="12560" width="4.5703125" style="48" customWidth="1"/>
    <col min="12561" max="12561" width="4.85546875" style="48" customWidth="1"/>
    <col min="12562" max="12562" width="3.140625" style="48" customWidth="1"/>
    <col min="12563" max="12800" width="8.85546875" style="48"/>
    <col min="12801" max="12801" width="9.42578125" style="48" customWidth="1"/>
    <col min="12802" max="12802" width="10.28515625" style="48" customWidth="1"/>
    <col min="12803" max="12803" width="20.42578125" style="48" customWidth="1"/>
    <col min="12804" max="12804" width="18.140625" style="48" customWidth="1"/>
    <col min="12805" max="12805" width="28.7109375" style="48" customWidth="1"/>
    <col min="12806" max="12806" width="6.140625" style="48" customWidth="1"/>
    <col min="12807" max="12808" width="2.7109375" style="48" customWidth="1"/>
    <col min="12809" max="12809" width="4.140625" style="48" customWidth="1"/>
    <col min="12810" max="12810" width="2.7109375" style="48" customWidth="1"/>
    <col min="12811" max="12811" width="2.28515625" style="48" customWidth="1"/>
    <col min="12812" max="12812" width="82" style="48" customWidth="1"/>
    <col min="12813" max="12813" width="6.5703125" style="48" customWidth="1"/>
    <col min="12814" max="12814" width="78.5703125" style="48" customWidth="1"/>
    <col min="12815" max="12815" width="16.140625" style="48" customWidth="1"/>
    <col min="12816" max="12816" width="4.5703125" style="48" customWidth="1"/>
    <col min="12817" max="12817" width="4.85546875" style="48" customWidth="1"/>
    <col min="12818" max="12818" width="3.140625" style="48" customWidth="1"/>
    <col min="12819" max="13056" width="8.85546875" style="48"/>
    <col min="13057" max="13057" width="9.42578125" style="48" customWidth="1"/>
    <col min="13058" max="13058" width="10.28515625" style="48" customWidth="1"/>
    <col min="13059" max="13059" width="20.42578125" style="48" customWidth="1"/>
    <col min="13060" max="13060" width="18.140625" style="48" customWidth="1"/>
    <col min="13061" max="13061" width="28.7109375" style="48" customWidth="1"/>
    <col min="13062" max="13062" width="6.140625" style="48" customWidth="1"/>
    <col min="13063" max="13064" width="2.7109375" style="48" customWidth="1"/>
    <col min="13065" max="13065" width="4.140625" style="48" customWidth="1"/>
    <col min="13066" max="13066" width="2.7109375" style="48" customWidth="1"/>
    <col min="13067" max="13067" width="2.28515625" style="48" customWidth="1"/>
    <col min="13068" max="13068" width="82" style="48" customWidth="1"/>
    <col min="13069" max="13069" width="6.5703125" style="48" customWidth="1"/>
    <col min="13070" max="13070" width="78.5703125" style="48" customWidth="1"/>
    <col min="13071" max="13071" width="16.140625" style="48" customWidth="1"/>
    <col min="13072" max="13072" width="4.5703125" style="48" customWidth="1"/>
    <col min="13073" max="13073" width="4.85546875" style="48" customWidth="1"/>
    <col min="13074" max="13074" width="3.140625" style="48" customWidth="1"/>
    <col min="13075" max="13312" width="8.85546875" style="48"/>
    <col min="13313" max="13313" width="9.42578125" style="48" customWidth="1"/>
    <col min="13314" max="13314" width="10.28515625" style="48" customWidth="1"/>
    <col min="13315" max="13315" width="20.42578125" style="48" customWidth="1"/>
    <col min="13316" max="13316" width="18.140625" style="48" customWidth="1"/>
    <col min="13317" max="13317" width="28.7109375" style="48" customWidth="1"/>
    <col min="13318" max="13318" width="6.140625" style="48" customWidth="1"/>
    <col min="13319" max="13320" width="2.7109375" style="48" customWidth="1"/>
    <col min="13321" max="13321" width="4.140625" style="48" customWidth="1"/>
    <col min="13322" max="13322" width="2.7109375" style="48" customWidth="1"/>
    <col min="13323" max="13323" width="2.28515625" style="48" customWidth="1"/>
    <col min="13324" max="13324" width="82" style="48" customWidth="1"/>
    <col min="13325" max="13325" width="6.5703125" style="48" customWidth="1"/>
    <col min="13326" max="13326" width="78.5703125" style="48" customWidth="1"/>
    <col min="13327" max="13327" width="16.140625" style="48" customWidth="1"/>
    <col min="13328" max="13328" width="4.5703125" style="48" customWidth="1"/>
    <col min="13329" max="13329" width="4.85546875" style="48" customWidth="1"/>
    <col min="13330" max="13330" width="3.140625" style="48" customWidth="1"/>
    <col min="13331" max="13568" width="8.85546875" style="48"/>
    <col min="13569" max="13569" width="9.42578125" style="48" customWidth="1"/>
    <col min="13570" max="13570" width="10.28515625" style="48" customWidth="1"/>
    <col min="13571" max="13571" width="20.42578125" style="48" customWidth="1"/>
    <col min="13572" max="13572" width="18.140625" style="48" customWidth="1"/>
    <col min="13573" max="13573" width="28.7109375" style="48" customWidth="1"/>
    <col min="13574" max="13574" width="6.140625" style="48" customWidth="1"/>
    <col min="13575" max="13576" width="2.7109375" style="48" customWidth="1"/>
    <col min="13577" max="13577" width="4.140625" style="48" customWidth="1"/>
    <col min="13578" max="13578" width="2.7109375" style="48" customWidth="1"/>
    <col min="13579" max="13579" width="2.28515625" style="48" customWidth="1"/>
    <col min="13580" max="13580" width="82" style="48" customWidth="1"/>
    <col min="13581" max="13581" width="6.5703125" style="48" customWidth="1"/>
    <col min="13582" max="13582" width="78.5703125" style="48" customWidth="1"/>
    <col min="13583" max="13583" width="16.140625" style="48" customWidth="1"/>
    <col min="13584" max="13584" width="4.5703125" style="48" customWidth="1"/>
    <col min="13585" max="13585" width="4.85546875" style="48" customWidth="1"/>
    <col min="13586" max="13586" width="3.140625" style="48" customWidth="1"/>
    <col min="13587" max="13824" width="8.85546875" style="48"/>
    <col min="13825" max="13825" width="9.42578125" style="48" customWidth="1"/>
    <col min="13826" max="13826" width="10.28515625" style="48" customWidth="1"/>
    <col min="13827" max="13827" width="20.42578125" style="48" customWidth="1"/>
    <col min="13828" max="13828" width="18.140625" style="48" customWidth="1"/>
    <col min="13829" max="13829" width="28.7109375" style="48" customWidth="1"/>
    <col min="13830" max="13830" width="6.140625" style="48" customWidth="1"/>
    <col min="13831" max="13832" width="2.7109375" style="48" customWidth="1"/>
    <col min="13833" max="13833" width="4.140625" style="48" customWidth="1"/>
    <col min="13834" max="13834" width="2.7109375" style="48" customWidth="1"/>
    <col min="13835" max="13835" width="2.28515625" style="48" customWidth="1"/>
    <col min="13836" max="13836" width="82" style="48" customWidth="1"/>
    <col min="13837" max="13837" width="6.5703125" style="48" customWidth="1"/>
    <col min="13838" max="13838" width="78.5703125" style="48" customWidth="1"/>
    <col min="13839" max="13839" width="16.140625" style="48" customWidth="1"/>
    <col min="13840" max="13840" width="4.5703125" style="48" customWidth="1"/>
    <col min="13841" max="13841" width="4.85546875" style="48" customWidth="1"/>
    <col min="13842" max="13842" width="3.140625" style="48" customWidth="1"/>
    <col min="13843" max="14080" width="8.85546875" style="48"/>
    <col min="14081" max="14081" width="9.42578125" style="48" customWidth="1"/>
    <col min="14082" max="14082" width="10.28515625" style="48" customWidth="1"/>
    <col min="14083" max="14083" width="20.42578125" style="48" customWidth="1"/>
    <col min="14084" max="14084" width="18.140625" style="48" customWidth="1"/>
    <col min="14085" max="14085" width="28.7109375" style="48" customWidth="1"/>
    <col min="14086" max="14086" width="6.140625" style="48" customWidth="1"/>
    <col min="14087" max="14088" width="2.7109375" style="48" customWidth="1"/>
    <col min="14089" max="14089" width="4.140625" style="48" customWidth="1"/>
    <col min="14090" max="14090" width="2.7109375" style="48" customWidth="1"/>
    <col min="14091" max="14091" width="2.28515625" style="48" customWidth="1"/>
    <col min="14092" max="14092" width="82" style="48" customWidth="1"/>
    <col min="14093" max="14093" width="6.5703125" style="48" customWidth="1"/>
    <col min="14094" max="14094" width="78.5703125" style="48" customWidth="1"/>
    <col min="14095" max="14095" width="16.140625" style="48" customWidth="1"/>
    <col min="14096" max="14096" width="4.5703125" style="48" customWidth="1"/>
    <col min="14097" max="14097" width="4.85546875" style="48" customWidth="1"/>
    <col min="14098" max="14098" width="3.140625" style="48" customWidth="1"/>
    <col min="14099" max="14336" width="8.85546875" style="48"/>
    <col min="14337" max="14337" width="9.42578125" style="48" customWidth="1"/>
    <col min="14338" max="14338" width="10.28515625" style="48" customWidth="1"/>
    <col min="14339" max="14339" width="20.42578125" style="48" customWidth="1"/>
    <col min="14340" max="14340" width="18.140625" style="48" customWidth="1"/>
    <col min="14341" max="14341" width="28.7109375" style="48" customWidth="1"/>
    <col min="14342" max="14342" width="6.140625" style="48" customWidth="1"/>
    <col min="14343" max="14344" width="2.7109375" style="48" customWidth="1"/>
    <col min="14345" max="14345" width="4.140625" style="48" customWidth="1"/>
    <col min="14346" max="14346" width="2.7109375" style="48" customWidth="1"/>
    <col min="14347" max="14347" width="2.28515625" style="48" customWidth="1"/>
    <col min="14348" max="14348" width="82" style="48" customWidth="1"/>
    <col min="14349" max="14349" width="6.5703125" style="48" customWidth="1"/>
    <col min="14350" max="14350" width="78.5703125" style="48" customWidth="1"/>
    <col min="14351" max="14351" width="16.140625" style="48" customWidth="1"/>
    <col min="14352" max="14352" width="4.5703125" style="48" customWidth="1"/>
    <col min="14353" max="14353" width="4.85546875" style="48" customWidth="1"/>
    <col min="14354" max="14354" width="3.140625" style="48" customWidth="1"/>
    <col min="14355" max="14592" width="8.85546875" style="48"/>
    <col min="14593" max="14593" width="9.42578125" style="48" customWidth="1"/>
    <col min="14594" max="14594" width="10.28515625" style="48" customWidth="1"/>
    <col min="14595" max="14595" width="20.42578125" style="48" customWidth="1"/>
    <col min="14596" max="14596" width="18.140625" style="48" customWidth="1"/>
    <col min="14597" max="14597" width="28.7109375" style="48" customWidth="1"/>
    <col min="14598" max="14598" width="6.140625" style="48" customWidth="1"/>
    <col min="14599" max="14600" width="2.7109375" style="48" customWidth="1"/>
    <col min="14601" max="14601" width="4.140625" style="48" customWidth="1"/>
    <col min="14602" max="14602" width="2.7109375" style="48" customWidth="1"/>
    <col min="14603" max="14603" width="2.28515625" style="48" customWidth="1"/>
    <col min="14604" max="14604" width="82" style="48" customWidth="1"/>
    <col min="14605" max="14605" width="6.5703125" style="48" customWidth="1"/>
    <col min="14606" max="14606" width="78.5703125" style="48" customWidth="1"/>
    <col min="14607" max="14607" width="16.140625" style="48" customWidth="1"/>
    <col min="14608" max="14608" width="4.5703125" style="48" customWidth="1"/>
    <col min="14609" max="14609" width="4.85546875" style="48" customWidth="1"/>
    <col min="14610" max="14610" width="3.140625" style="48" customWidth="1"/>
    <col min="14611" max="14848" width="8.85546875" style="48"/>
    <col min="14849" max="14849" width="9.42578125" style="48" customWidth="1"/>
    <col min="14850" max="14850" width="10.28515625" style="48" customWidth="1"/>
    <col min="14851" max="14851" width="20.42578125" style="48" customWidth="1"/>
    <col min="14852" max="14852" width="18.140625" style="48" customWidth="1"/>
    <col min="14853" max="14853" width="28.7109375" style="48" customWidth="1"/>
    <col min="14854" max="14854" width="6.140625" style="48" customWidth="1"/>
    <col min="14855" max="14856" width="2.7109375" style="48" customWidth="1"/>
    <col min="14857" max="14857" width="4.140625" style="48" customWidth="1"/>
    <col min="14858" max="14858" width="2.7109375" style="48" customWidth="1"/>
    <col min="14859" max="14859" width="2.28515625" style="48" customWidth="1"/>
    <col min="14860" max="14860" width="82" style="48" customWidth="1"/>
    <col min="14861" max="14861" width="6.5703125" style="48" customWidth="1"/>
    <col min="14862" max="14862" width="78.5703125" style="48" customWidth="1"/>
    <col min="14863" max="14863" width="16.140625" style="48" customWidth="1"/>
    <col min="14864" max="14864" width="4.5703125" style="48" customWidth="1"/>
    <col min="14865" max="14865" width="4.85546875" style="48" customWidth="1"/>
    <col min="14866" max="14866" width="3.140625" style="48" customWidth="1"/>
    <col min="14867" max="15104" width="8.85546875" style="48"/>
    <col min="15105" max="15105" width="9.42578125" style="48" customWidth="1"/>
    <col min="15106" max="15106" width="10.28515625" style="48" customWidth="1"/>
    <col min="15107" max="15107" width="20.42578125" style="48" customWidth="1"/>
    <col min="15108" max="15108" width="18.140625" style="48" customWidth="1"/>
    <col min="15109" max="15109" width="28.7109375" style="48" customWidth="1"/>
    <col min="15110" max="15110" width="6.140625" style="48" customWidth="1"/>
    <col min="15111" max="15112" width="2.7109375" style="48" customWidth="1"/>
    <col min="15113" max="15113" width="4.140625" style="48" customWidth="1"/>
    <col min="15114" max="15114" width="2.7109375" style="48" customWidth="1"/>
    <col min="15115" max="15115" width="2.28515625" style="48" customWidth="1"/>
    <col min="15116" max="15116" width="82" style="48" customWidth="1"/>
    <col min="15117" max="15117" width="6.5703125" style="48" customWidth="1"/>
    <col min="15118" max="15118" width="78.5703125" style="48" customWidth="1"/>
    <col min="15119" max="15119" width="16.140625" style="48" customWidth="1"/>
    <col min="15120" max="15120" width="4.5703125" style="48" customWidth="1"/>
    <col min="15121" max="15121" width="4.85546875" style="48" customWidth="1"/>
    <col min="15122" max="15122" width="3.140625" style="48" customWidth="1"/>
    <col min="15123" max="15360" width="8.85546875" style="48"/>
    <col min="15361" max="15361" width="9.42578125" style="48" customWidth="1"/>
    <col min="15362" max="15362" width="10.28515625" style="48" customWidth="1"/>
    <col min="15363" max="15363" width="20.42578125" style="48" customWidth="1"/>
    <col min="15364" max="15364" width="18.140625" style="48" customWidth="1"/>
    <col min="15365" max="15365" width="28.7109375" style="48" customWidth="1"/>
    <col min="15366" max="15366" width="6.140625" style="48" customWidth="1"/>
    <col min="15367" max="15368" width="2.7109375" style="48" customWidth="1"/>
    <col min="15369" max="15369" width="4.140625" style="48" customWidth="1"/>
    <col min="15370" max="15370" width="2.7109375" style="48" customWidth="1"/>
    <col min="15371" max="15371" width="2.28515625" style="48" customWidth="1"/>
    <col min="15372" max="15372" width="82" style="48" customWidth="1"/>
    <col min="15373" max="15373" width="6.5703125" style="48" customWidth="1"/>
    <col min="15374" max="15374" width="78.5703125" style="48" customWidth="1"/>
    <col min="15375" max="15375" width="16.140625" style="48" customWidth="1"/>
    <col min="15376" max="15376" width="4.5703125" style="48" customWidth="1"/>
    <col min="15377" max="15377" width="4.85546875" style="48" customWidth="1"/>
    <col min="15378" max="15378" width="3.140625" style="48" customWidth="1"/>
    <col min="15379" max="15616" width="8.85546875" style="48"/>
    <col min="15617" max="15617" width="9.42578125" style="48" customWidth="1"/>
    <col min="15618" max="15618" width="10.28515625" style="48" customWidth="1"/>
    <col min="15619" max="15619" width="20.42578125" style="48" customWidth="1"/>
    <col min="15620" max="15620" width="18.140625" style="48" customWidth="1"/>
    <col min="15621" max="15621" width="28.7109375" style="48" customWidth="1"/>
    <col min="15622" max="15622" width="6.140625" style="48" customWidth="1"/>
    <col min="15623" max="15624" width="2.7109375" style="48" customWidth="1"/>
    <col min="15625" max="15625" width="4.140625" style="48" customWidth="1"/>
    <col min="15626" max="15626" width="2.7109375" style="48" customWidth="1"/>
    <col min="15627" max="15627" width="2.28515625" style="48" customWidth="1"/>
    <col min="15628" max="15628" width="82" style="48" customWidth="1"/>
    <col min="15629" max="15629" width="6.5703125" style="48" customWidth="1"/>
    <col min="15630" max="15630" width="78.5703125" style="48" customWidth="1"/>
    <col min="15631" max="15631" width="16.140625" style="48" customWidth="1"/>
    <col min="15632" max="15632" width="4.5703125" style="48" customWidth="1"/>
    <col min="15633" max="15633" width="4.85546875" style="48" customWidth="1"/>
    <col min="15634" max="15634" width="3.140625" style="48" customWidth="1"/>
    <col min="15635" max="15872" width="8.85546875" style="48"/>
    <col min="15873" max="15873" width="9.42578125" style="48" customWidth="1"/>
    <col min="15874" max="15874" width="10.28515625" style="48" customWidth="1"/>
    <col min="15875" max="15875" width="20.42578125" style="48" customWidth="1"/>
    <col min="15876" max="15876" width="18.140625" style="48" customWidth="1"/>
    <col min="15877" max="15877" width="28.7109375" style="48" customWidth="1"/>
    <col min="15878" max="15878" width="6.140625" style="48" customWidth="1"/>
    <col min="15879" max="15880" width="2.7109375" style="48" customWidth="1"/>
    <col min="15881" max="15881" width="4.140625" style="48" customWidth="1"/>
    <col min="15882" max="15882" width="2.7109375" style="48" customWidth="1"/>
    <col min="15883" max="15883" width="2.28515625" style="48" customWidth="1"/>
    <col min="15884" max="15884" width="82" style="48" customWidth="1"/>
    <col min="15885" max="15885" width="6.5703125" style="48" customWidth="1"/>
    <col min="15886" max="15886" width="78.5703125" style="48" customWidth="1"/>
    <col min="15887" max="15887" width="16.140625" style="48" customWidth="1"/>
    <col min="15888" max="15888" width="4.5703125" style="48" customWidth="1"/>
    <col min="15889" max="15889" width="4.85546875" style="48" customWidth="1"/>
    <col min="15890" max="15890" width="3.140625" style="48" customWidth="1"/>
    <col min="15891" max="16128" width="8.85546875" style="48"/>
    <col min="16129" max="16129" width="9.42578125" style="48" customWidth="1"/>
    <col min="16130" max="16130" width="10.28515625" style="48" customWidth="1"/>
    <col min="16131" max="16131" width="20.42578125" style="48" customWidth="1"/>
    <col min="16132" max="16132" width="18.140625" style="48" customWidth="1"/>
    <col min="16133" max="16133" width="28.7109375" style="48" customWidth="1"/>
    <col min="16134" max="16134" width="6.140625" style="48" customWidth="1"/>
    <col min="16135" max="16136" width="2.7109375" style="48" customWidth="1"/>
    <col min="16137" max="16137" width="4.140625" style="48" customWidth="1"/>
    <col min="16138" max="16138" width="2.7109375" style="48" customWidth="1"/>
    <col min="16139" max="16139" width="2.28515625" style="48" customWidth="1"/>
    <col min="16140" max="16140" width="82" style="48" customWidth="1"/>
    <col min="16141" max="16141" width="6.5703125" style="48" customWidth="1"/>
    <col min="16142" max="16142" width="78.5703125" style="48" customWidth="1"/>
    <col min="16143" max="16143" width="16.140625" style="48" customWidth="1"/>
    <col min="16144" max="16144" width="4.5703125" style="48" customWidth="1"/>
    <col min="16145" max="16145" width="4.85546875" style="48" customWidth="1"/>
    <col min="16146" max="16146" width="3.140625" style="48" customWidth="1"/>
    <col min="16147" max="16384" width="8.85546875" style="48"/>
  </cols>
  <sheetData>
    <row r="1" spans="1:20" s="31" customFormat="1" ht="45" customHeight="1">
      <c r="A1" s="31" t="s">
        <v>3044</v>
      </c>
      <c r="G1" s="2"/>
      <c r="H1" s="2"/>
      <c r="I1" s="2"/>
      <c r="J1" s="2"/>
      <c r="K1" s="416"/>
      <c r="L1" s="416"/>
      <c r="M1" s="416"/>
      <c r="N1" s="416"/>
      <c r="O1" s="32"/>
      <c r="P1" s="226"/>
      <c r="Q1" s="227"/>
      <c r="R1" s="227"/>
      <c r="S1" s="227"/>
    </row>
    <row r="2" spans="1:20" s="35" customFormat="1">
      <c r="A2" s="77" t="s">
        <v>291</v>
      </c>
      <c r="B2" s="77" t="s">
        <v>292</v>
      </c>
      <c r="C2" s="77" t="s">
        <v>0</v>
      </c>
      <c r="D2" s="77" t="s">
        <v>1</v>
      </c>
      <c r="E2" s="77" t="s">
        <v>2</v>
      </c>
      <c r="F2" s="77" t="s">
        <v>3</v>
      </c>
      <c r="G2" s="5" t="s">
        <v>4</v>
      </c>
      <c r="H2" s="5" t="s">
        <v>5</v>
      </c>
      <c r="I2" s="5" t="s">
        <v>550</v>
      </c>
      <c r="J2" s="5" t="s">
        <v>551</v>
      </c>
      <c r="K2" s="515" t="s">
        <v>7</v>
      </c>
      <c r="L2" s="515"/>
      <c r="M2" s="417" t="s">
        <v>8</v>
      </c>
      <c r="N2" s="418"/>
      <c r="O2" s="34" t="s">
        <v>9</v>
      </c>
      <c r="P2" s="77" t="s">
        <v>294</v>
      </c>
      <c r="Q2" s="35" t="s">
        <v>293</v>
      </c>
      <c r="R2" s="77" t="s">
        <v>10</v>
      </c>
      <c r="S2" s="35" t="s">
        <v>295</v>
      </c>
      <c r="T2" s="35" t="s">
        <v>1033</v>
      </c>
    </row>
    <row r="3" spans="1:20" s="166" customFormat="1">
      <c r="A3" s="166" t="s">
        <v>1034</v>
      </c>
      <c r="B3" s="167"/>
      <c r="C3" s="167"/>
      <c r="D3" s="167"/>
      <c r="E3" s="167"/>
      <c r="F3" s="167"/>
      <c r="G3" s="228"/>
      <c r="H3" s="228"/>
      <c r="I3" s="228"/>
      <c r="J3" s="228"/>
      <c r="K3" s="419"/>
      <c r="L3" s="420"/>
      <c r="M3" s="421" t="s">
        <v>1035</v>
      </c>
      <c r="N3" s="422"/>
      <c r="O3" s="190"/>
      <c r="P3" s="165"/>
      <c r="Q3" s="167"/>
      <c r="R3" s="167"/>
      <c r="S3" s="230" t="s">
        <v>140</v>
      </c>
    </row>
    <row r="4" spans="1:20" s="235" customFormat="1">
      <c r="A4" s="231" t="s">
        <v>1036</v>
      </c>
      <c r="B4" s="231"/>
      <c r="C4" s="231"/>
      <c r="D4" s="231"/>
      <c r="E4" s="231"/>
      <c r="F4" s="231"/>
      <c r="G4" s="232"/>
      <c r="H4" s="232"/>
      <c r="I4" s="232"/>
      <c r="J4" s="232"/>
      <c r="K4" s="423"/>
      <c r="L4" s="424"/>
      <c r="M4" s="425"/>
      <c r="N4" s="426"/>
      <c r="O4" s="236"/>
      <c r="P4" s="233"/>
      <c r="Q4" s="231"/>
      <c r="R4" s="231"/>
      <c r="S4" s="237"/>
    </row>
    <row r="5" spans="1:20" s="51" customFormat="1">
      <c r="A5" s="49" t="s">
        <v>1037</v>
      </c>
      <c r="C5" s="42" t="s">
        <v>11</v>
      </c>
      <c r="D5" s="42" t="s">
        <v>20</v>
      </c>
      <c r="E5" s="42" t="s">
        <v>26</v>
      </c>
      <c r="F5" s="42" t="s">
        <v>54</v>
      </c>
      <c r="G5" s="30"/>
      <c r="H5" s="30"/>
      <c r="I5" s="30"/>
      <c r="J5" s="30"/>
      <c r="K5" s="427" t="s">
        <v>1038</v>
      </c>
      <c r="L5" s="427"/>
      <c r="M5" s="428" t="s">
        <v>1039</v>
      </c>
      <c r="N5" s="429"/>
      <c r="O5" s="44"/>
      <c r="P5" s="50"/>
      <c r="R5" s="51" t="s">
        <v>1040</v>
      </c>
      <c r="S5" s="41">
        <v>0</v>
      </c>
    </row>
    <row r="6" spans="1:20" s="51" customFormat="1" outlineLevel="1">
      <c r="A6" s="48"/>
      <c r="B6" s="52" t="s">
        <v>138</v>
      </c>
      <c r="C6" s="238" t="str">
        <f>VLOOKUP($B6,[3]Codes!$A$1:$K$65536,2,FALSE)</f>
        <v>Response</v>
      </c>
      <c r="D6" s="50"/>
      <c r="E6" s="238" t="str">
        <f>VLOOKUP($B6,[3]Codes!$A$1:$K$65536,4,FALSE)</f>
        <v>Category option</v>
      </c>
      <c r="F6" s="238">
        <f>VLOOKUP($B6,[3]Codes!$A$1:$K$65536,5,FALSE)</f>
        <v>0</v>
      </c>
      <c r="G6" s="50"/>
      <c r="H6" s="50"/>
      <c r="I6" s="50"/>
      <c r="J6" s="50"/>
      <c r="K6" s="430"/>
      <c r="L6" s="431" t="str">
        <f>VLOOKUP($B6,[3]Codes!$A$1:$K$65536,9,FALSE)</f>
        <v>No</v>
      </c>
      <c r="M6" s="430"/>
      <c r="N6" s="431" t="str">
        <f>VLOOKUP($B6,[3]Codes!$A$1:$K$65536,11,FALSE)</f>
        <v>Lae</v>
      </c>
      <c r="O6" s="47" t="str">
        <f>A9</f>
        <v>MD1.02</v>
      </c>
      <c r="P6" s="50"/>
      <c r="S6" s="41" t="s">
        <v>140</v>
      </c>
    </row>
    <row r="7" spans="1:20" s="51" customFormat="1" outlineLevel="1">
      <c r="A7" s="48"/>
      <c r="B7" s="52" t="s">
        <v>141</v>
      </c>
      <c r="C7" s="238" t="str">
        <f>VLOOKUP($B7,[3]Codes!$A$1:$K$65536,2,FALSE)</f>
        <v>Response</v>
      </c>
      <c r="D7" s="50"/>
      <c r="E7" s="238" t="str">
        <f>VLOOKUP($B7,[3]Codes!$A$1:$K$65536,4,FALSE)</f>
        <v>Category option</v>
      </c>
      <c r="F7" s="238">
        <f>VLOOKUP($B7,[3]Codes!$A$1:$K$65536,5,FALSE)</f>
        <v>1</v>
      </c>
      <c r="G7" s="50"/>
      <c r="H7" s="50"/>
      <c r="I7" s="50"/>
      <c r="J7" s="50"/>
      <c r="K7" s="430"/>
      <c r="L7" s="431" t="str">
        <f>VLOOKUP($B7,[3]Codes!$A$1:$K$65536,9,FALSE)</f>
        <v>Yes</v>
      </c>
      <c r="M7" s="430"/>
      <c r="N7" s="431" t="str">
        <f>VLOOKUP($B7,[3]Codes!$A$1:$K$65536,11,FALSE)</f>
        <v>Sim</v>
      </c>
      <c r="O7" s="47" t="str">
        <f>A10</f>
        <v>MD1.03</v>
      </c>
      <c r="P7" s="50"/>
      <c r="S7" s="41" t="s">
        <v>140</v>
      </c>
    </row>
    <row r="8" spans="1:20" s="51" customFormat="1" outlineLevel="1">
      <c r="A8" s="48"/>
      <c r="B8" s="52" t="s">
        <v>320</v>
      </c>
      <c r="C8" s="238" t="str">
        <f>VLOOKUP($B8,[3]Codes!$A$1:$K$65536,2,FALSE)</f>
        <v>Response</v>
      </c>
      <c r="D8" s="50"/>
      <c r="E8" s="238" t="str">
        <f>VLOOKUP($B8,[3]Codes!$A$1:$K$65536,4,FALSE)</f>
        <v>Category option</v>
      </c>
      <c r="F8" s="238">
        <f>VLOOKUP($B8,[3]Codes!$A$1:$K$65536,5,FALSE)</f>
        <v>998</v>
      </c>
      <c r="G8" s="50"/>
      <c r="H8" s="50"/>
      <c r="I8" s="50"/>
      <c r="J8" s="50"/>
      <c r="K8" s="430"/>
      <c r="L8" s="431" t="str">
        <f>VLOOKUP($B8,[3]Codes!$A$1:$K$65536,9,FALSE)</f>
        <v>Don't know</v>
      </c>
      <c r="M8" s="430"/>
      <c r="N8" s="431" t="str">
        <f>VLOOKUP($B8,[3]Codes!$A$1:$K$65536,11,FALSE)</f>
        <v>La hatene</v>
      </c>
      <c r="O8" s="47" t="str">
        <f>A9</f>
        <v>MD1.02</v>
      </c>
      <c r="P8" s="50" t="s">
        <v>1041</v>
      </c>
      <c r="S8" s="41" t="s">
        <v>140</v>
      </c>
    </row>
    <row r="9" spans="1:20" s="43" customFormat="1" ht="31.5" customHeight="1">
      <c r="A9" s="46" t="s">
        <v>1042</v>
      </c>
      <c r="B9" s="42"/>
      <c r="C9" s="42" t="s">
        <v>11</v>
      </c>
      <c r="D9" s="42" t="s">
        <v>137</v>
      </c>
      <c r="E9" s="42" t="s">
        <v>104</v>
      </c>
      <c r="F9" s="42" t="s">
        <v>1043</v>
      </c>
      <c r="G9" s="113"/>
      <c r="H9" s="113"/>
      <c r="I9" s="113"/>
      <c r="J9" s="113"/>
      <c r="K9" s="432" t="s">
        <v>1044</v>
      </c>
      <c r="L9" s="433"/>
      <c r="M9" s="513" t="s">
        <v>1045</v>
      </c>
      <c r="N9" s="513"/>
      <c r="O9" s="47" t="str">
        <f>A10</f>
        <v>MD1.03</v>
      </c>
      <c r="P9" s="42"/>
      <c r="Q9" s="41"/>
      <c r="R9" s="41"/>
      <c r="S9" s="41" t="s">
        <v>140</v>
      </c>
      <c r="T9" s="239" t="s">
        <v>1046</v>
      </c>
    </row>
    <row r="10" spans="1:20" s="43" customFormat="1">
      <c r="A10" s="46" t="s">
        <v>1047</v>
      </c>
      <c r="B10" s="42"/>
      <c r="C10" s="42" t="s">
        <v>11</v>
      </c>
      <c r="D10" s="42" t="s">
        <v>137</v>
      </c>
      <c r="E10" s="42" t="s">
        <v>104</v>
      </c>
      <c r="F10" s="42" t="s">
        <v>1043</v>
      </c>
      <c r="G10" s="113"/>
      <c r="H10" s="113"/>
      <c r="I10" s="113"/>
      <c r="J10" s="113"/>
      <c r="K10" s="432" t="s">
        <v>1048</v>
      </c>
      <c r="L10" s="433"/>
      <c r="M10" s="428" t="s">
        <v>1049</v>
      </c>
      <c r="N10" s="434"/>
      <c r="O10" s="47" t="str">
        <f>A11</f>
        <v>MD1.04</v>
      </c>
      <c r="P10" s="42" t="s">
        <v>1050</v>
      </c>
      <c r="Q10" s="41"/>
      <c r="R10" s="41"/>
      <c r="S10" s="41" t="s">
        <v>140</v>
      </c>
    </row>
    <row r="11" spans="1:20" s="43" customFormat="1">
      <c r="A11" s="46" t="s">
        <v>1051</v>
      </c>
      <c r="B11" s="42"/>
      <c r="C11" s="42" t="s">
        <v>11</v>
      </c>
      <c r="D11" s="42" t="s">
        <v>137</v>
      </c>
      <c r="E11" s="42" t="s">
        <v>104</v>
      </c>
      <c r="F11" s="42" t="s">
        <v>1043</v>
      </c>
      <c r="G11" s="113"/>
      <c r="H11" s="113"/>
      <c r="I11" s="113"/>
      <c r="J11" s="113"/>
      <c r="K11" s="432" t="s">
        <v>1052</v>
      </c>
      <c r="L11" s="433"/>
      <c r="M11" s="428" t="s">
        <v>1053</v>
      </c>
      <c r="N11" s="434"/>
      <c r="O11" s="47" t="s">
        <v>139</v>
      </c>
      <c r="P11" s="42"/>
      <c r="Q11" s="41"/>
      <c r="R11" s="41"/>
      <c r="S11" s="41" t="s">
        <v>140</v>
      </c>
    </row>
    <row r="12" spans="1:20" s="235" customFormat="1">
      <c r="A12" s="231" t="s">
        <v>1054</v>
      </c>
      <c r="B12" s="231"/>
      <c r="C12" s="231"/>
      <c r="D12" s="231"/>
      <c r="E12" s="231"/>
      <c r="F12" s="231"/>
      <c r="G12" s="232"/>
      <c r="H12" s="232"/>
      <c r="I12" s="232"/>
      <c r="J12" s="232"/>
      <c r="K12" s="423"/>
      <c r="L12" s="424"/>
      <c r="M12" s="425"/>
      <c r="N12" s="426"/>
      <c r="O12" s="236"/>
      <c r="P12" s="233"/>
      <c r="Q12" s="231"/>
      <c r="R12" s="231"/>
      <c r="S12" s="237"/>
    </row>
    <row r="13" spans="1:20" s="240" customFormat="1">
      <c r="A13" s="240" t="s">
        <v>1055</v>
      </c>
      <c r="B13" s="156"/>
      <c r="C13" s="156"/>
      <c r="D13" s="156"/>
      <c r="E13" s="156"/>
      <c r="F13" s="156"/>
      <c r="G13" s="241"/>
      <c r="H13" s="241"/>
      <c r="I13" s="241"/>
      <c r="J13" s="241"/>
      <c r="K13" s="435"/>
      <c r="L13" s="436"/>
      <c r="M13" s="437"/>
      <c r="N13" s="438"/>
      <c r="O13" s="242"/>
      <c r="P13" s="241"/>
      <c r="Q13" s="156"/>
      <c r="R13" s="156"/>
      <c r="S13" s="243" t="s">
        <v>140</v>
      </c>
    </row>
    <row r="14" spans="1:20" s="244" customFormat="1">
      <c r="A14" s="192" t="s">
        <v>1056</v>
      </c>
      <c r="B14" s="192"/>
      <c r="C14" s="192"/>
      <c r="D14" s="192"/>
      <c r="E14" s="192"/>
      <c r="F14" s="192"/>
      <c r="G14" s="193"/>
      <c r="H14" s="193"/>
      <c r="I14" s="193"/>
      <c r="J14" s="193"/>
      <c r="K14" s="439"/>
      <c r="L14" s="440"/>
      <c r="M14" s="441"/>
      <c r="N14" s="442"/>
      <c r="O14" s="194"/>
      <c r="P14" s="193"/>
      <c r="Q14" s="192"/>
      <c r="R14" s="192"/>
      <c r="S14" s="245" t="s">
        <v>140</v>
      </c>
    </row>
    <row r="15" spans="1:20" s="35" customFormat="1">
      <c r="A15" s="46" t="s">
        <v>1057</v>
      </c>
      <c r="B15" s="93"/>
      <c r="C15" s="135" t="str">
        <f>VLOOKUP($A15,'[3]Recurring Qns'!$A$1:$K$65536,3,FALSE)</f>
        <v>Question</v>
      </c>
      <c r="D15" s="135" t="str">
        <f>VLOOKUP($A15,'[3]Recurring Qns'!$A$1:$K$65536,4,FALSE)</f>
        <v>Read question</v>
      </c>
      <c r="E15" s="135" t="str">
        <f>VLOOKUP($A15,'[3]Recurring Qns'!$A$1:$K$65536,5,FALSE)</f>
        <v>Category - choose one</v>
      </c>
      <c r="F15" s="135" t="str">
        <f>VLOOKUP($A15,'[3]Recurring Qns'!$A$1:$K$65536,6,FALSE)</f>
        <v>Code</v>
      </c>
      <c r="G15" s="135">
        <f>VLOOKUP($A15,'[3]Recurring Qns'!$A$1:$K$65536,7,FALSE)</f>
        <v>0</v>
      </c>
      <c r="H15" s="135">
        <f>VLOOKUP($A15,'[3]Recurring Qns'!$A$1:$K$65536,8,FALSE)</f>
        <v>0</v>
      </c>
      <c r="I15" s="135"/>
      <c r="J15" s="246"/>
      <c r="K15" s="443" t="str">
        <f>VLOOKUP($A15,'[3]Recurring Qns'!$A$1:$K$65536,9,FALSE)</f>
        <v>When was the last time you went to the sub-district capital?</v>
      </c>
      <c r="L15" s="443"/>
      <c r="M15" s="432" t="str">
        <f>VLOOKUP($A15,'[3]Recurring Qns'!$A$1:$K$65536,11,FALSE)</f>
        <v>Horbain hira mak tempu ikus liu ita ba kapital sub-distritu nian?</v>
      </c>
      <c r="N15" s="433"/>
      <c r="O15" s="62"/>
      <c r="P15" s="113" t="s">
        <v>1058</v>
      </c>
      <c r="Q15" s="49"/>
      <c r="R15" s="49"/>
      <c r="S15" s="41" t="s">
        <v>140</v>
      </c>
    </row>
    <row r="16" spans="1:20" outlineLevel="1">
      <c r="A16" s="52"/>
      <c r="B16" s="52" t="s">
        <v>1059</v>
      </c>
      <c r="C16" s="238" t="str">
        <f>VLOOKUP($B16,[3]Codes!$A$1:$K$65536,2,FALSE)</f>
        <v>Response</v>
      </c>
      <c r="D16" s="50"/>
      <c r="E16" s="238" t="str">
        <f>VLOOKUP($B16,[3]Codes!$A$1:$K$65536,4,FALSE)</f>
        <v>Category option</v>
      </c>
      <c r="F16" s="238">
        <f>VLOOKUP($B16,[3]Codes!$A$1:$K$65536,5,FALSE)</f>
        <v>1</v>
      </c>
      <c r="G16" s="50"/>
      <c r="H16" s="50"/>
      <c r="I16" s="50"/>
      <c r="J16" s="50"/>
      <c r="K16" s="430"/>
      <c r="L16" s="431" t="str">
        <f>VLOOKUP($B16,[3]Codes!$A$1:$K$65536,9,FALSE)</f>
        <v>Date: year, month, day</v>
      </c>
      <c r="M16" s="430"/>
      <c r="N16" s="430" t="str">
        <f>VLOOKUP($B16,[3]Codes!$A$1:$K$65536,11,FALSE)</f>
        <v>Data: tinan, fulan no loron</v>
      </c>
      <c r="O16" s="47" t="str">
        <f t="shared" ref="O16:O21" si="0">A24</f>
        <v>MD2.02</v>
      </c>
      <c r="S16" s="41" t="s">
        <v>140</v>
      </c>
    </row>
    <row r="17" spans="1:19" outlineLevel="1">
      <c r="A17" s="52"/>
      <c r="B17" s="52" t="s">
        <v>1060</v>
      </c>
      <c r="C17" s="238" t="str">
        <f>VLOOKUP($B17,[3]Codes!$A$1:$K$65536,2,FALSE)</f>
        <v>Response</v>
      </c>
      <c r="D17" s="50"/>
      <c r="E17" s="238" t="str">
        <f>VLOOKUP($B17,[3]Codes!$A$1:$K$65536,4,FALSE)</f>
        <v>Category option</v>
      </c>
      <c r="F17" s="238">
        <f>VLOOKUP($B17,[3]Codes!$A$1:$K$65536,5,FALSE)</f>
        <v>2</v>
      </c>
      <c r="G17" s="50"/>
      <c r="H17" s="50"/>
      <c r="I17" s="50"/>
      <c r="J17" s="50"/>
      <c r="K17" s="430"/>
      <c r="L17" s="431" t="str">
        <f>VLOOKUP($B17,[3]Codes!$A$1:$K$65536,9,FALSE)</f>
        <v>Date: year, month only</v>
      </c>
      <c r="M17" s="430"/>
      <c r="N17" s="430" t="s">
        <v>1061</v>
      </c>
      <c r="O17" s="47" t="str">
        <f t="shared" si="0"/>
        <v>MD2.03</v>
      </c>
      <c r="S17" s="41" t="s">
        <v>140</v>
      </c>
    </row>
    <row r="18" spans="1:19" outlineLevel="1">
      <c r="A18" s="52"/>
      <c r="B18" s="52" t="s">
        <v>1062</v>
      </c>
      <c r="C18" s="238" t="str">
        <f>VLOOKUP($B18,[3]Codes!$A$1:$K$65536,2,FALSE)</f>
        <v>Response</v>
      </c>
      <c r="D18" s="50"/>
      <c r="E18" s="238" t="str">
        <f>VLOOKUP($B18,[3]Codes!$A$1:$K$65536,4,FALSE)</f>
        <v>Category option</v>
      </c>
      <c r="F18" s="238">
        <f>VLOOKUP($B18,[3]Codes!$A$1:$K$65536,5,FALSE)</f>
        <v>3</v>
      </c>
      <c r="G18" s="50"/>
      <c r="H18" s="50"/>
      <c r="I18" s="50"/>
      <c r="J18" s="50"/>
      <c r="K18" s="430"/>
      <c r="L18" s="431" t="str">
        <f>VLOOKUP($B18,[3]Codes!$A$1:$K$65536,9,FALSE)</f>
        <v>Days ago</v>
      </c>
      <c r="M18" s="430"/>
      <c r="N18" s="430" t="s">
        <v>1063</v>
      </c>
      <c r="O18" s="47" t="str">
        <f t="shared" si="0"/>
        <v>MD2.04</v>
      </c>
      <c r="S18" s="41" t="s">
        <v>140</v>
      </c>
    </row>
    <row r="19" spans="1:19" outlineLevel="1">
      <c r="A19" s="52"/>
      <c r="B19" s="52" t="s">
        <v>1064</v>
      </c>
      <c r="C19" s="238" t="str">
        <f>VLOOKUP($B19,[3]Codes!$A$1:$K$65536,2,FALSE)</f>
        <v>Response</v>
      </c>
      <c r="D19" s="50"/>
      <c r="E19" s="238" t="str">
        <f>VLOOKUP($B19,[3]Codes!$A$1:$K$65536,4,FALSE)</f>
        <v>Category option</v>
      </c>
      <c r="F19" s="238">
        <f>VLOOKUP($B19,[3]Codes!$A$1:$K$65536,5,FALSE)</f>
        <v>4</v>
      </c>
      <c r="G19" s="50"/>
      <c r="H19" s="50"/>
      <c r="I19" s="50"/>
      <c r="J19" s="50"/>
      <c r="K19" s="430"/>
      <c r="L19" s="431" t="str">
        <f>VLOOKUP($B19,[3]Codes!$A$1:$K$65536,9,FALSE)</f>
        <v>Weeks ago</v>
      </c>
      <c r="M19" s="430"/>
      <c r="N19" s="430" t="s">
        <v>1065</v>
      </c>
      <c r="O19" s="47" t="str">
        <f t="shared" si="0"/>
        <v>MD2.05</v>
      </c>
      <c r="S19" s="41" t="s">
        <v>140</v>
      </c>
    </row>
    <row r="20" spans="1:19" outlineLevel="1">
      <c r="A20" s="52"/>
      <c r="B20" s="52" t="s">
        <v>1066</v>
      </c>
      <c r="C20" s="238" t="str">
        <f>VLOOKUP($B20,[3]Codes!$A$1:$K$65536,2,FALSE)</f>
        <v>Response</v>
      </c>
      <c r="D20" s="50"/>
      <c r="E20" s="238" t="str">
        <f>VLOOKUP($B20,[3]Codes!$A$1:$K$65536,4,FALSE)</f>
        <v>Category option</v>
      </c>
      <c r="F20" s="238">
        <f>VLOOKUP($B20,[3]Codes!$A$1:$K$65536,5,FALSE)</f>
        <v>5</v>
      </c>
      <c r="G20" s="50"/>
      <c r="H20" s="50"/>
      <c r="I20" s="50"/>
      <c r="J20" s="50"/>
      <c r="K20" s="430"/>
      <c r="L20" s="431" t="str">
        <f>VLOOKUP($B20,[3]Codes!$A$1:$K$65536,9,FALSE)</f>
        <v>Months ago</v>
      </c>
      <c r="M20" s="430"/>
      <c r="N20" s="430" t="s">
        <v>1067</v>
      </c>
      <c r="O20" s="47" t="str">
        <f t="shared" si="0"/>
        <v>MD2.06</v>
      </c>
      <c r="S20" s="41" t="s">
        <v>140</v>
      </c>
    </row>
    <row r="21" spans="1:19" outlineLevel="1">
      <c r="A21" s="52"/>
      <c r="B21" s="52" t="s">
        <v>1068</v>
      </c>
      <c r="C21" s="238" t="str">
        <f>VLOOKUP($B21,[3]Codes!$A$1:$K$65536,2,FALSE)</f>
        <v>Response</v>
      </c>
      <c r="D21" s="50"/>
      <c r="E21" s="238" t="str">
        <f>VLOOKUP($B21,[3]Codes!$A$1:$K$65536,4,FALSE)</f>
        <v>Category option</v>
      </c>
      <c r="F21" s="238">
        <f>VLOOKUP($B21,[3]Codes!$A$1:$K$65536,5,FALSE)</f>
        <v>6</v>
      </c>
      <c r="G21" s="50"/>
      <c r="H21" s="50"/>
      <c r="I21" s="50"/>
      <c r="J21" s="50"/>
      <c r="K21" s="430"/>
      <c r="L21" s="431" t="str">
        <f>VLOOKUP($B21,[3]Codes!$A$1:$K$65536,9,FALSE)</f>
        <v>Years ago</v>
      </c>
      <c r="M21" s="430"/>
      <c r="N21" s="430" t="s">
        <v>1069</v>
      </c>
      <c r="O21" s="47" t="str">
        <f t="shared" si="0"/>
        <v>MD2.07</v>
      </c>
      <c r="S21" s="41" t="s">
        <v>140</v>
      </c>
    </row>
    <row r="22" spans="1:19" outlineLevel="1">
      <c r="A22" s="52"/>
      <c r="B22" s="52" t="s">
        <v>1070</v>
      </c>
      <c r="C22" s="238" t="str">
        <f>VLOOKUP($B22,[3]Codes!$A$1:$K$65536,2,FALSE)</f>
        <v>Response</v>
      </c>
      <c r="D22" s="50"/>
      <c r="E22" s="238" t="str">
        <f>VLOOKUP($B22,[3]Codes!$A$1:$K$65536,4,FALSE)</f>
        <v>Category option</v>
      </c>
      <c r="F22" s="238">
        <f>VLOOKUP($B22,[3]Codes!$A$1:$K$65536,5,FALSE)</f>
        <v>993</v>
      </c>
      <c r="G22" s="50"/>
      <c r="H22" s="50"/>
      <c r="I22" s="50"/>
      <c r="J22" s="50"/>
      <c r="K22" s="430"/>
      <c r="L22" s="431" t="str">
        <f>VLOOKUP($B22,[3]Codes!$A$1:$K$65536,9,FALSE)</f>
        <v>Never</v>
      </c>
      <c r="M22" s="430"/>
      <c r="N22" s="430" t="str">
        <f>VLOOKUP($B22,[3]Codes!$A$1:$K$65536,11,FALSE)</f>
        <v>Nunka</v>
      </c>
      <c r="O22" s="47" t="s">
        <v>139</v>
      </c>
      <c r="S22" s="41" t="s">
        <v>140</v>
      </c>
    </row>
    <row r="23" spans="1:19" outlineLevel="1">
      <c r="A23" s="52"/>
      <c r="B23" s="52" t="s">
        <v>320</v>
      </c>
      <c r="C23" s="238" t="str">
        <f>VLOOKUP($B23,[3]Codes!$A$1:$K$65536,2,FALSE)</f>
        <v>Response</v>
      </c>
      <c r="D23" s="50"/>
      <c r="E23" s="238" t="str">
        <f>VLOOKUP($B23,[3]Codes!$A$1:$K$65536,4,FALSE)</f>
        <v>Category option</v>
      </c>
      <c r="F23" s="238">
        <f>VLOOKUP($B23,[3]Codes!$A$1:$K$65536,5,FALSE)</f>
        <v>998</v>
      </c>
      <c r="G23" s="50"/>
      <c r="H23" s="50"/>
      <c r="I23" s="50"/>
      <c r="J23" s="50"/>
      <c r="K23" s="430"/>
      <c r="L23" s="431" t="str">
        <f>VLOOKUP($B23,[3]Codes!$A$1:$K$65536,9,FALSE)</f>
        <v>Don't know</v>
      </c>
      <c r="M23" s="430"/>
      <c r="N23" s="430" t="str">
        <f>VLOOKUP($B23,[3]Codes!$A$1:$K$65536,11,FALSE)</f>
        <v>La hatene</v>
      </c>
      <c r="O23" s="47" t="s">
        <v>139</v>
      </c>
      <c r="S23" s="41" t="s">
        <v>140</v>
      </c>
    </row>
    <row r="24" spans="1:19" s="43" customFormat="1">
      <c r="A24" s="46" t="s">
        <v>1071</v>
      </c>
      <c r="B24" s="113"/>
      <c r="C24" s="135" t="str">
        <f>VLOOKUP($A24,'[3]Recurring Qns'!$A$1:$K$65536,3,FALSE)</f>
        <v>Question</v>
      </c>
      <c r="D24" s="135" t="str">
        <f>VLOOKUP($A24,'[3]Recurring Qns'!$A$1:$K$65536,4,FALSE)</f>
        <v>Enumerator completes</v>
      </c>
      <c r="E24" s="135" t="str">
        <f>VLOOKUP($A24,'[3]Recurring Qns'!$A$1:$K$65536,5,FALSE)</f>
        <v>Numeric response</v>
      </c>
      <c r="F24" s="135" t="str">
        <f>VLOOKUP($A24,'[3]Recurring Qns'!$A$1:$K$65536,6,FALSE)</f>
        <v>Date: year + month + day</v>
      </c>
      <c r="G24" s="135">
        <f>VLOOKUP($A24,'[3]Recurring Qns'!$A$1:$K$65536,7,FALSE)</f>
        <v>0</v>
      </c>
      <c r="H24" s="135">
        <f>VLOOKUP($A24,'[3]Recurring Qns'!$A$1:$K$65536,8,FALSE)</f>
        <v>0</v>
      </c>
      <c r="I24" s="135"/>
      <c r="J24" s="135"/>
      <c r="K24" s="443" t="str">
        <f>VLOOKUP($A24,'[3]Recurring Qns'!$A$1:$K$65536,9,FALSE)</f>
        <v>[Select date]</v>
      </c>
      <c r="L24" s="443"/>
      <c r="M24" s="432" t="s">
        <v>2993</v>
      </c>
      <c r="N24" s="433"/>
      <c r="O24" s="123" t="str">
        <f>A30</f>
        <v>MD2.08</v>
      </c>
      <c r="P24" s="42"/>
      <c r="Q24" s="41"/>
      <c r="R24" s="41"/>
      <c r="S24" s="41" t="s">
        <v>140</v>
      </c>
    </row>
    <row r="25" spans="1:19" s="43" customFormat="1">
      <c r="A25" s="46" t="s">
        <v>1072</v>
      </c>
      <c r="B25" s="113"/>
      <c r="C25" s="135" t="str">
        <f>VLOOKUP($A25,'[3]Recurring Qns'!$A$1:$K$65536,3,FALSE)</f>
        <v>Question</v>
      </c>
      <c r="D25" s="135" t="str">
        <f>VLOOKUP($A25,'[3]Recurring Qns'!$A$1:$K$65536,4,FALSE)</f>
        <v>Enumerator completes</v>
      </c>
      <c r="E25" s="135" t="str">
        <f>VLOOKUP($A25,'[3]Recurring Qns'!$A$1:$K$65536,5,FALSE)</f>
        <v>Numeric response</v>
      </c>
      <c r="F25" s="135" t="str">
        <f>VLOOKUP($A25,'[3]Recurring Qns'!$A$1:$K$65536,6,FALSE)</f>
        <v>Date: year + month</v>
      </c>
      <c r="G25" s="135">
        <f>VLOOKUP($A25,'[3]Recurring Qns'!$A$1:$K$65536,7,FALSE)</f>
        <v>0</v>
      </c>
      <c r="H25" s="135">
        <f>VLOOKUP($A25,'[3]Recurring Qns'!$A$1:$K$65536,8,FALSE)</f>
        <v>0</v>
      </c>
      <c r="I25" s="135"/>
      <c r="J25" s="135"/>
      <c r="K25" s="443" t="str">
        <f>VLOOKUP($A25,'[3]Recurring Qns'!$A$1:$K$65536,9,FALSE)</f>
        <v>[Select date]</v>
      </c>
      <c r="L25" s="443"/>
      <c r="M25" s="432" t="s">
        <v>2993</v>
      </c>
      <c r="N25" s="433"/>
      <c r="O25" s="123" t="str">
        <f>A30</f>
        <v>MD2.08</v>
      </c>
      <c r="P25" s="42"/>
      <c r="Q25" s="41"/>
      <c r="R25" s="41"/>
      <c r="S25" s="41" t="s">
        <v>140</v>
      </c>
    </row>
    <row r="26" spans="1:19" s="43" customFormat="1">
      <c r="A26" s="46" t="s">
        <v>1073</v>
      </c>
      <c r="B26" s="113"/>
      <c r="C26" s="135" t="str">
        <f>VLOOKUP($A26,'[3]Recurring Qns'!$A$1:$K$65536,3,FALSE)</f>
        <v>Question</v>
      </c>
      <c r="D26" s="135" t="str">
        <f>VLOOKUP($A26,'[3]Recurring Qns'!$A$1:$K$65536,4,FALSE)</f>
        <v>Enumerator completes</v>
      </c>
      <c r="E26" s="135" t="str">
        <f>VLOOKUP($A26,'[3]Recurring Qns'!$A$1:$K$65536,5,FALSE)</f>
        <v>Numeric response</v>
      </c>
      <c r="F26" s="135" t="str">
        <f>VLOOKUP($A26,'[3]Recurring Qns'!$A$1:$K$65536,6,FALSE)</f>
        <v>XX</v>
      </c>
      <c r="G26" s="135">
        <f>VLOOKUP($A26,'[3]Recurring Qns'!$A$1:$K$65536,7,FALSE)</f>
        <v>0</v>
      </c>
      <c r="H26" s="135">
        <f>VLOOKUP($A26,'[3]Recurring Qns'!$A$1:$K$65536,8,FALSE)</f>
        <v>0</v>
      </c>
      <c r="I26" s="135"/>
      <c r="J26" s="135"/>
      <c r="K26" s="443" t="str">
        <f>VLOOKUP($A26,'[3]Recurring Qns'!$A$1:$K$65536,9,FALSE)</f>
        <v>[How many days ago?]</v>
      </c>
      <c r="L26" s="443"/>
      <c r="M26" s="432" t="s">
        <v>1074</v>
      </c>
      <c r="N26" s="433"/>
      <c r="O26" s="123" t="str">
        <f>A30</f>
        <v>MD2.08</v>
      </c>
      <c r="P26" s="42"/>
      <c r="Q26" s="41"/>
      <c r="R26" s="41"/>
      <c r="S26" s="41" t="s">
        <v>140</v>
      </c>
    </row>
    <row r="27" spans="1:19" s="43" customFormat="1">
      <c r="A27" s="46" t="s">
        <v>1075</v>
      </c>
      <c r="B27" s="113"/>
      <c r="C27" s="135" t="str">
        <f>VLOOKUP($A27,'[3]Recurring Qns'!$A$1:$K$65536,3,FALSE)</f>
        <v>Question</v>
      </c>
      <c r="D27" s="135" t="str">
        <f>VLOOKUP($A27,'[3]Recurring Qns'!$A$1:$K$65536,4,FALSE)</f>
        <v>Enumerator completes</v>
      </c>
      <c r="E27" s="135" t="str">
        <f>VLOOKUP($A27,'[3]Recurring Qns'!$A$1:$K$65536,5,FALSE)</f>
        <v>Numeric response</v>
      </c>
      <c r="F27" s="135" t="str">
        <f>VLOOKUP($A27,'[3]Recurring Qns'!$A$1:$K$65536,6,FALSE)</f>
        <v>XX</v>
      </c>
      <c r="G27" s="135">
        <f>VLOOKUP($A27,'[3]Recurring Qns'!$A$1:$K$65536,7,FALSE)</f>
        <v>0</v>
      </c>
      <c r="H27" s="135">
        <f>VLOOKUP($A27,'[3]Recurring Qns'!$A$1:$K$65536,8,FALSE)</f>
        <v>0</v>
      </c>
      <c r="I27" s="135"/>
      <c r="J27" s="135"/>
      <c r="K27" s="443" t="str">
        <f>VLOOKUP($A27,'[3]Recurring Qns'!$A$1:$K$65536,9,FALSE)</f>
        <v>[How many weeks ago?]</v>
      </c>
      <c r="L27" s="443"/>
      <c r="M27" s="432" t="s">
        <v>1076</v>
      </c>
      <c r="N27" s="433"/>
      <c r="O27" s="123" t="str">
        <f>A30</f>
        <v>MD2.08</v>
      </c>
      <c r="P27" s="42"/>
      <c r="Q27" s="41"/>
      <c r="R27" s="41"/>
      <c r="S27" s="41" t="s">
        <v>140</v>
      </c>
    </row>
    <row r="28" spans="1:19" s="43" customFormat="1">
      <c r="A28" s="46" t="s">
        <v>1077</v>
      </c>
      <c r="B28" s="113"/>
      <c r="C28" s="135" t="str">
        <f>VLOOKUP($A28,'[3]Recurring Qns'!$A$1:$K$65536,3,FALSE)</f>
        <v>Question</v>
      </c>
      <c r="D28" s="135" t="str">
        <f>VLOOKUP($A28,'[3]Recurring Qns'!$A$1:$K$65536,4,FALSE)</f>
        <v>Enumerator completes</v>
      </c>
      <c r="E28" s="135" t="str">
        <f>VLOOKUP($A28,'[3]Recurring Qns'!$A$1:$K$65536,5,FALSE)</f>
        <v>Numeric response</v>
      </c>
      <c r="F28" s="135" t="str">
        <f>VLOOKUP($A28,'[3]Recurring Qns'!$A$1:$K$65536,6,FALSE)</f>
        <v>XX</v>
      </c>
      <c r="G28" s="135">
        <f>VLOOKUP($A28,'[3]Recurring Qns'!$A$1:$K$65536,7,FALSE)</f>
        <v>0</v>
      </c>
      <c r="H28" s="135">
        <f>VLOOKUP($A28,'[3]Recurring Qns'!$A$1:$K$65536,8,FALSE)</f>
        <v>0</v>
      </c>
      <c r="I28" s="135"/>
      <c r="J28" s="135"/>
      <c r="K28" s="443" t="str">
        <f>VLOOKUP($A28,'[3]Recurring Qns'!$A$1:$K$65536,9,FALSE)</f>
        <v>[How many months ago?]</v>
      </c>
      <c r="L28" s="443"/>
      <c r="M28" s="432" t="s">
        <v>1078</v>
      </c>
      <c r="N28" s="433"/>
      <c r="O28" s="123" t="str">
        <f>A30</f>
        <v>MD2.08</v>
      </c>
      <c r="P28" s="42"/>
      <c r="Q28" s="41"/>
      <c r="R28" s="41"/>
      <c r="S28" s="41" t="s">
        <v>140</v>
      </c>
    </row>
    <row r="29" spans="1:19" s="43" customFormat="1">
      <c r="A29" s="46" t="s">
        <v>1079</v>
      </c>
      <c r="B29" s="113"/>
      <c r="C29" s="135" t="str">
        <f>VLOOKUP($A29,'[3]Recurring Qns'!$A$1:$K$65536,3,FALSE)</f>
        <v>Question</v>
      </c>
      <c r="D29" s="135" t="str">
        <f>VLOOKUP($A29,'[3]Recurring Qns'!$A$1:$K$65536,4,FALSE)</f>
        <v>Enumerator completes</v>
      </c>
      <c r="E29" s="135" t="str">
        <f>VLOOKUP($A29,'[3]Recurring Qns'!$A$1:$K$65536,5,FALSE)</f>
        <v>Numeric response</v>
      </c>
      <c r="F29" s="135" t="str">
        <f>VLOOKUP($A29,'[3]Recurring Qns'!$A$1:$K$65536,6,FALSE)</f>
        <v>XX</v>
      </c>
      <c r="G29" s="135">
        <f>VLOOKUP($A29,'[3]Recurring Qns'!$A$1:$K$65536,7,FALSE)</f>
        <v>0</v>
      </c>
      <c r="H29" s="135">
        <f>VLOOKUP($A29,'[3]Recurring Qns'!$A$1:$K$65536,8,FALSE)</f>
        <v>0</v>
      </c>
      <c r="I29" s="135"/>
      <c r="J29" s="135"/>
      <c r="K29" s="443" t="str">
        <f>VLOOKUP($A29,'[3]Recurring Qns'!$A$1:$K$65536,9,FALSE)</f>
        <v>[How many years ago?]</v>
      </c>
      <c r="L29" s="443"/>
      <c r="M29" s="432" t="s">
        <v>1080</v>
      </c>
      <c r="N29" s="433"/>
      <c r="O29" s="123" t="s">
        <v>139</v>
      </c>
      <c r="P29" s="42"/>
      <c r="Q29" s="41"/>
      <c r="R29" s="41"/>
      <c r="S29" s="41" t="s">
        <v>140</v>
      </c>
    </row>
    <row r="30" spans="1:19" s="43" customFormat="1">
      <c r="A30" s="46" t="s">
        <v>1081</v>
      </c>
      <c r="B30" s="113"/>
      <c r="C30" s="135" t="str">
        <f>VLOOKUP($A30,'[3]Recurring Qns'!$A$1:$K$65536,3,FALSE)</f>
        <v>Question</v>
      </c>
      <c r="D30" s="135" t="str">
        <f>VLOOKUP($A30,'[3]Recurring Qns'!$A$1:$K$65536,4,FALSE)</f>
        <v>Read question</v>
      </c>
      <c r="E30" s="135" t="str">
        <f>VLOOKUP($A30,'[3]Recurring Qns'!$A$1:$K$65536,5,FALSE)</f>
        <v>Category - choose one</v>
      </c>
      <c r="F30" s="135" t="str">
        <f>VLOOKUP($A30,'[3]Recurring Qns'!$A$1:$K$65536,6,FALSE)</f>
        <v>Code</v>
      </c>
      <c r="G30" s="135">
        <f>VLOOKUP($A30,'[3]Recurring Qns'!$A$1:$K$65536,7,FALSE)</f>
        <v>0</v>
      </c>
      <c r="H30" s="135">
        <f>VLOOKUP($A30,'[3]Recurring Qns'!$A$1:$K$65536,8,FALSE)</f>
        <v>0</v>
      </c>
      <c r="I30" s="135"/>
      <c r="J30" s="135"/>
      <c r="K30" s="443" t="str">
        <f>VLOOKUP($A30,'[3]Recurring Qns'!$A$1:$K$65536,9,FALSE)</f>
        <v>This last time you went to the sub-district capital, how did you travel there?</v>
      </c>
      <c r="L30" s="443"/>
      <c r="M30" s="432" t="s">
        <v>1082</v>
      </c>
      <c r="N30" s="433"/>
      <c r="O30" s="45"/>
      <c r="P30" s="42" t="s">
        <v>1083</v>
      </c>
      <c r="Q30" s="41"/>
      <c r="R30" s="41"/>
      <c r="S30" s="41"/>
    </row>
    <row r="31" spans="1:19" outlineLevel="1">
      <c r="B31" s="52" t="s">
        <v>1084</v>
      </c>
      <c r="C31" s="238" t="str">
        <f>VLOOKUP($B31,[3]Codes!$A$1:$K$65536,2,FALSE)</f>
        <v>Response</v>
      </c>
      <c r="D31" s="50"/>
      <c r="E31" s="238" t="str">
        <f>VLOOKUP($B31,[3]Codes!$A$1:$K$65536,4,FALSE)</f>
        <v>Category option</v>
      </c>
      <c r="F31" s="238">
        <f>VLOOKUP($B31,[3]Codes!$A$1:$K$65536,5,FALSE)</f>
        <v>1</v>
      </c>
      <c r="G31" s="50"/>
      <c r="H31" s="50"/>
      <c r="I31" s="50"/>
      <c r="J31" s="50"/>
      <c r="K31" s="430"/>
      <c r="L31" s="431" t="str">
        <f>VLOOKUP($B31,[3]Codes!$A$1:$K$65536,9,FALSE)</f>
        <v>Walk</v>
      </c>
      <c r="M31" s="430"/>
      <c r="N31" s="430" t="s">
        <v>2981</v>
      </c>
      <c r="O31" s="47" t="str">
        <f>A46</f>
        <v>MD2.10</v>
      </c>
      <c r="S31" s="41" t="s">
        <v>140</v>
      </c>
    </row>
    <row r="32" spans="1:19" outlineLevel="1">
      <c r="A32" s="52"/>
      <c r="B32" s="52" t="s">
        <v>1085</v>
      </c>
      <c r="C32" s="238" t="str">
        <f>VLOOKUP($B32,[3]Codes!$A$1:$K$65536,2,FALSE)</f>
        <v>Response</v>
      </c>
      <c r="D32" s="50"/>
      <c r="E32" s="238" t="str">
        <f>VLOOKUP($B32,[3]Codes!$A$1:$K$65536,4,FALSE)</f>
        <v>Category option</v>
      </c>
      <c r="F32" s="238">
        <f>VLOOKUP($B32,[3]Codes!$A$1:$K$65536,5,FALSE)</f>
        <v>2</v>
      </c>
      <c r="G32" s="50"/>
      <c r="H32" s="50"/>
      <c r="I32" s="50"/>
      <c r="J32" s="50"/>
      <c r="K32" s="430"/>
      <c r="L32" s="431" t="str">
        <f>VLOOKUP($B32,[3]Codes!$A$1:$K$65536,9,FALSE)</f>
        <v>Bicycle</v>
      </c>
      <c r="M32" s="430"/>
      <c r="N32" s="430" t="s">
        <v>2982</v>
      </c>
      <c r="O32" s="47" t="str">
        <f>A46</f>
        <v>MD2.10</v>
      </c>
      <c r="S32" s="41" t="s">
        <v>140</v>
      </c>
    </row>
    <row r="33" spans="1:20" outlineLevel="1">
      <c r="B33" s="52" t="s">
        <v>1086</v>
      </c>
      <c r="C33" s="238" t="str">
        <f>VLOOKUP($B33,[3]Codes!$A$1:$K$65536,2,FALSE)</f>
        <v>Response</v>
      </c>
      <c r="D33" s="50"/>
      <c r="E33" s="238" t="str">
        <f>VLOOKUP($B33,[3]Codes!$A$1:$K$65536,4,FALSE)</f>
        <v>Category option</v>
      </c>
      <c r="F33" s="238">
        <f>VLOOKUP($B33,[3]Codes!$A$1:$K$65536,5,FALSE)</f>
        <v>3</v>
      </c>
      <c r="G33" s="50"/>
      <c r="H33" s="50"/>
      <c r="I33" s="50"/>
      <c r="J33" s="50"/>
      <c r="K33" s="430"/>
      <c r="L33" s="431" t="str">
        <f>VLOOKUP($B33,[3]Codes!$A$1:$K$65536,9,FALSE)</f>
        <v>Motorbike / scooter (own or no payment given)</v>
      </c>
      <c r="M33" s="430"/>
      <c r="N33" s="430" t="s">
        <v>1087</v>
      </c>
      <c r="O33" s="47" t="str">
        <f>A46</f>
        <v>MD2.10</v>
      </c>
      <c r="S33" s="41" t="s">
        <v>140</v>
      </c>
    </row>
    <row r="34" spans="1:20" outlineLevel="1">
      <c r="B34" s="52" t="s">
        <v>1088</v>
      </c>
      <c r="C34" s="238" t="str">
        <f>VLOOKUP($B34,[3]Codes!$A$1:$K$65536,2,FALSE)</f>
        <v>Response</v>
      </c>
      <c r="D34" s="50"/>
      <c r="E34" s="238" t="str">
        <f>VLOOKUP($B34,[3]Codes!$A$1:$K$65536,4,FALSE)</f>
        <v>Category option</v>
      </c>
      <c r="F34" s="238">
        <f>VLOOKUP($B34,[3]Codes!$A$1:$K$65536,5,FALSE)</f>
        <v>4</v>
      </c>
      <c r="G34" s="50"/>
      <c r="H34" s="50"/>
      <c r="I34" s="50"/>
      <c r="J34" s="50"/>
      <c r="K34" s="430"/>
      <c r="L34" s="431" t="str">
        <f>VLOOKUP($B34,[3]Codes!$A$1:$K$65536,9,FALSE)</f>
        <v>Motorbike / scooter / ojek (payment given)</v>
      </c>
      <c r="M34" s="430"/>
      <c r="N34" s="430" t="s">
        <v>2984</v>
      </c>
      <c r="O34" s="47" t="str">
        <f>A45</f>
        <v>MD2.09</v>
      </c>
      <c r="S34" s="41" t="s">
        <v>140</v>
      </c>
    </row>
    <row r="35" spans="1:20" outlineLevel="1">
      <c r="B35" s="52" t="s">
        <v>1089</v>
      </c>
      <c r="C35" s="238" t="str">
        <f>VLOOKUP($B35,[3]Codes!$A$1:$K$65536,2,FALSE)</f>
        <v>Response</v>
      </c>
      <c r="D35" s="50"/>
      <c r="E35" s="238" t="str">
        <f>VLOOKUP($B35,[3]Codes!$A$1:$K$65536,4,FALSE)</f>
        <v>Category option</v>
      </c>
      <c r="F35" s="238">
        <f>VLOOKUP($B35,[3]Codes!$A$1:$K$65536,5,FALSE)</f>
        <v>5</v>
      </c>
      <c r="G35" s="50"/>
      <c r="H35" s="50"/>
      <c r="I35" s="50"/>
      <c r="J35" s="50"/>
      <c r="K35" s="430"/>
      <c r="L35" s="431" t="str">
        <f>VLOOKUP($B35,[3]Codes!$A$1:$K$65536,9,FALSE)</f>
        <v>Private car / truck (own or no payment given)</v>
      </c>
      <c r="M35" s="430"/>
      <c r="N35" s="430" t="s">
        <v>2985</v>
      </c>
      <c r="O35" s="47" t="str">
        <f>A46</f>
        <v>MD2.10</v>
      </c>
      <c r="S35" s="41" t="s">
        <v>140</v>
      </c>
    </row>
    <row r="36" spans="1:20" outlineLevel="1">
      <c r="B36" s="52" t="s">
        <v>1090</v>
      </c>
      <c r="C36" s="238" t="str">
        <f>VLOOKUP($B36,[3]Codes!$A$1:$K$65536,2,FALSE)</f>
        <v>Response</v>
      </c>
      <c r="D36" s="50"/>
      <c r="E36" s="238" t="str">
        <f>VLOOKUP($B36,[3]Codes!$A$1:$K$65536,4,FALSE)</f>
        <v>Category option</v>
      </c>
      <c r="F36" s="238">
        <f>VLOOKUP($B36,[3]Codes!$A$1:$K$65536,5,FALSE)</f>
        <v>6</v>
      </c>
      <c r="G36" s="50"/>
      <c r="H36" s="50"/>
      <c r="I36" s="50"/>
      <c r="J36" s="50"/>
      <c r="K36" s="430"/>
      <c r="L36" s="431" t="str">
        <f>VLOOKUP($B36,[3]Codes!$A$1:$K$65536,9,FALSE)</f>
        <v>Private car / truck (payment given)</v>
      </c>
      <c r="M36" s="430"/>
      <c r="N36" s="430" t="s">
        <v>2986</v>
      </c>
      <c r="O36" s="47" t="str">
        <f>A45</f>
        <v>MD2.09</v>
      </c>
      <c r="S36" s="41" t="s">
        <v>140</v>
      </c>
    </row>
    <row r="37" spans="1:20" outlineLevel="1">
      <c r="B37" s="52" t="s">
        <v>1091</v>
      </c>
      <c r="C37" s="238" t="str">
        <f>VLOOKUP($B37,[3]Codes!$A$1:$K$65536,2,FALSE)</f>
        <v>Response</v>
      </c>
      <c r="D37" s="50"/>
      <c r="E37" s="238" t="str">
        <f>VLOOKUP($B37,[3]Codes!$A$1:$K$65536,4,FALSE)</f>
        <v>Category option</v>
      </c>
      <c r="F37" s="238">
        <f>VLOOKUP($B37,[3]Codes!$A$1:$K$65536,5,FALSE)</f>
        <v>7</v>
      </c>
      <c r="G37" s="50"/>
      <c r="H37" s="50"/>
      <c r="I37" s="50"/>
      <c r="J37" s="50"/>
      <c r="K37" s="430"/>
      <c r="L37" s="431" t="str">
        <f>VLOOKUP($B37,[3]Codes!$A$1:$K$65536,9,FALSE)</f>
        <v>Public truck / mikrolet / bus / angguna</v>
      </c>
      <c r="M37" s="430"/>
      <c r="N37" s="430" t="s">
        <v>2987</v>
      </c>
      <c r="O37" s="47" t="str">
        <f>A46</f>
        <v>MD2.10</v>
      </c>
      <c r="S37" s="41" t="s">
        <v>140</v>
      </c>
    </row>
    <row r="38" spans="1:20" outlineLevel="1">
      <c r="B38" s="52" t="s">
        <v>1092</v>
      </c>
      <c r="C38" s="238" t="str">
        <f>VLOOKUP($B38,[3]Codes!$A$1:$K$65536,2,FALSE)</f>
        <v>Response</v>
      </c>
      <c r="D38" s="50"/>
      <c r="E38" s="238" t="str">
        <f>VLOOKUP($B38,[3]Codes!$A$1:$K$65536,4,FALSE)</f>
        <v>Category option</v>
      </c>
      <c r="F38" s="238">
        <f>VLOOKUP($B38,[3]Codes!$A$1:$K$65536,5,FALSE)</f>
        <v>8</v>
      </c>
      <c r="G38" s="50"/>
      <c r="H38" s="50"/>
      <c r="I38" s="50"/>
      <c r="J38" s="50"/>
      <c r="K38" s="430"/>
      <c r="L38" s="431" t="str">
        <f>VLOOKUP($B38,[3]Codes!$A$1:$K$65536,9,FALSE)</f>
        <v>Taxi</v>
      </c>
      <c r="M38" s="430"/>
      <c r="N38" s="430" t="s">
        <v>768</v>
      </c>
      <c r="O38" s="47" t="str">
        <f>A45</f>
        <v>MD2.09</v>
      </c>
      <c r="S38" s="41" t="s">
        <v>140</v>
      </c>
    </row>
    <row r="39" spans="1:20" outlineLevel="1">
      <c r="B39" s="52" t="s">
        <v>1093</v>
      </c>
      <c r="C39" s="238" t="str">
        <f>VLOOKUP($B39,[3]Codes!$A$1:$K$65536,2,FALSE)</f>
        <v>Response</v>
      </c>
      <c r="D39" s="50"/>
      <c r="E39" s="238" t="str">
        <f>VLOOKUP($B39,[3]Codes!$A$1:$K$65536,4,FALSE)</f>
        <v>Category option</v>
      </c>
      <c r="F39" s="238">
        <f>VLOOKUP($B39,[3]Codes!$A$1:$K$65536,5,FALSE)</f>
        <v>9</v>
      </c>
      <c r="G39" s="50"/>
      <c r="H39" s="50"/>
      <c r="I39" s="50"/>
      <c r="J39" s="50"/>
      <c r="K39" s="430"/>
      <c r="L39" s="431" t="str">
        <f>VLOOKUP($B39,[3]Codes!$A$1:$K$65536,9,FALSE)</f>
        <v>Horse</v>
      </c>
      <c r="M39" s="430"/>
      <c r="N39" s="430" t="s">
        <v>857</v>
      </c>
      <c r="O39" s="47" t="str">
        <f>A46</f>
        <v>MD2.10</v>
      </c>
      <c r="S39" s="41" t="s">
        <v>140</v>
      </c>
    </row>
    <row r="40" spans="1:20" outlineLevel="1">
      <c r="B40" s="52" t="s">
        <v>1094</v>
      </c>
      <c r="C40" s="238" t="str">
        <f>VLOOKUP($B40,[3]Codes!$A$1:$K$65536,2,FALSE)</f>
        <v>Response</v>
      </c>
      <c r="D40" s="50"/>
      <c r="E40" s="238" t="str">
        <f>VLOOKUP($B40,[3]Codes!$A$1:$K$65536,4,FALSE)</f>
        <v>Category option</v>
      </c>
      <c r="F40" s="238">
        <f>VLOOKUP($B40,[3]Codes!$A$1:$K$65536,5,FALSE)</f>
        <v>10</v>
      </c>
      <c r="G40" s="50"/>
      <c r="H40" s="50"/>
      <c r="I40" s="50"/>
      <c r="J40" s="50"/>
      <c r="K40" s="430"/>
      <c r="L40" s="431" t="str">
        <f>VLOOKUP($B40,[3]Codes!$A$1:$K$65536,9,FALSE)</f>
        <v>Boat (own or no payment given)</v>
      </c>
      <c r="M40" s="430"/>
      <c r="N40" s="430" t="s">
        <v>2988</v>
      </c>
      <c r="O40" s="47" t="str">
        <f>A46</f>
        <v>MD2.10</v>
      </c>
      <c r="S40" s="41" t="s">
        <v>140</v>
      </c>
    </row>
    <row r="41" spans="1:20" outlineLevel="1">
      <c r="B41" s="52" t="s">
        <v>1095</v>
      </c>
      <c r="C41" s="238" t="str">
        <f>VLOOKUP($B41,[3]Codes!$A$1:$K$65536,2,FALSE)</f>
        <v>Response</v>
      </c>
      <c r="D41" s="50"/>
      <c r="E41" s="238" t="str">
        <f>VLOOKUP($B41,[3]Codes!$A$1:$K$65536,4,FALSE)</f>
        <v>Category option</v>
      </c>
      <c r="F41" s="238">
        <f>VLOOKUP($B41,[3]Codes!$A$1:$K$65536,5,FALSE)</f>
        <v>11</v>
      </c>
      <c r="G41" s="50"/>
      <c r="H41" s="50"/>
      <c r="I41" s="50"/>
      <c r="J41" s="50"/>
      <c r="K41" s="430"/>
      <c r="L41" s="431" t="str">
        <f>VLOOKUP($B41,[3]Codes!$A$1:$K$65536,9,FALSE)</f>
        <v>Boat (payment given)</v>
      </c>
      <c r="M41" s="430"/>
      <c r="N41" s="430" t="s">
        <v>2989</v>
      </c>
      <c r="O41" s="47" t="str">
        <f>A45</f>
        <v>MD2.09</v>
      </c>
      <c r="S41" s="41" t="s">
        <v>140</v>
      </c>
    </row>
    <row r="42" spans="1:20" outlineLevel="1">
      <c r="B42" s="52" t="s">
        <v>1096</v>
      </c>
      <c r="C42" s="238" t="str">
        <f>VLOOKUP($B42,[3]Codes!$A$1:$K$65536,2,FALSE)</f>
        <v>Response</v>
      </c>
      <c r="D42" s="50"/>
      <c r="E42" s="238" t="str">
        <f>VLOOKUP($B42,[3]Codes!$A$1:$K$65536,4,FALSE)</f>
        <v>Category option</v>
      </c>
      <c r="F42" s="238">
        <f>VLOOKUP($B42,[3]Codes!$A$1:$K$65536,5,FALSE)</f>
        <v>12</v>
      </c>
      <c r="G42" s="50"/>
      <c r="H42" s="50"/>
      <c r="I42" s="50"/>
      <c r="J42" s="50"/>
      <c r="K42" s="430"/>
      <c r="L42" s="431" t="str">
        <f>VLOOKUP($B42,[3]Codes!$A$1:$K$65536,9,FALSE)</f>
        <v>Public Ferry</v>
      </c>
      <c r="M42" s="430"/>
      <c r="N42" s="430" t="s">
        <v>2990</v>
      </c>
      <c r="O42" s="47" t="str">
        <f>A45</f>
        <v>MD2.09</v>
      </c>
      <c r="S42" s="41" t="s">
        <v>140</v>
      </c>
    </row>
    <row r="43" spans="1:20" outlineLevel="1">
      <c r="A43" s="52"/>
      <c r="B43" s="52" t="s">
        <v>428</v>
      </c>
      <c r="C43" s="238" t="str">
        <f>VLOOKUP($B43,[3]Codes!$A$1:$K$65536,2,FALSE)</f>
        <v>Response</v>
      </c>
      <c r="D43" s="50"/>
      <c r="E43" s="238" t="str">
        <f>VLOOKUP($B43,[3]Codes!$A$1:$K$65536,4,FALSE)</f>
        <v>Category option</v>
      </c>
      <c r="F43" s="238">
        <f>VLOOKUP($B43,[3]Codes!$A$1:$K$65536,5,FALSE)</f>
        <v>997</v>
      </c>
      <c r="G43" s="50"/>
      <c r="H43" s="50"/>
      <c r="I43" s="50"/>
      <c r="J43" s="50"/>
      <c r="K43" s="430"/>
      <c r="L43" s="431" t="str">
        <f>VLOOKUP($B43,[3]Codes!$A$1:$K$65536,9,FALSE)</f>
        <v>Other (specify)</v>
      </c>
      <c r="M43" s="430"/>
      <c r="N43" s="430" t="s">
        <v>156</v>
      </c>
      <c r="O43" s="47" t="str">
        <f>A44</f>
        <v>MD2.08x</v>
      </c>
      <c r="S43" s="41" t="s">
        <v>140</v>
      </c>
    </row>
    <row r="44" spans="1:20" s="35" customFormat="1">
      <c r="A44" s="46" t="s">
        <v>1097</v>
      </c>
      <c r="B44" s="93"/>
      <c r="C44" s="135" t="str">
        <f>VLOOKUP($A44,'[3]Recurring Qns'!$A$1:$K$65536,3,FALSE)</f>
        <v>Question</v>
      </c>
      <c r="D44" s="135" t="str">
        <f>VLOOKUP($A44,'[3]Recurring Qns'!$A$1:$K$65536,4,FALSE)</f>
        <v>Enumerator completes</v>
      </c>
      <c r="E44" s="135" t="str">
        <f>VLOOKUP($A44,'[3]Recurring Qns'!$A$1:$K$65536,5,FALSE)</f>
        <v>Text response</v>
      </c>
      <c r="F44" s="135" t="str">
        <f>VLOOKUP($A44,'[3]Recurring Qns'!$A$1:$K$65536,6,FALSE)</f>
        <v>Text</v>
      </c>
      <c r="G44" s="135" t="str">
        <f>VLOOKUP($A44,'[3]Recurring Qns'!$A$1:$K$65536,7,FALSE)</f>
        <v>-</v>
      </c>
      <c r="H44" s="135" t="str">
        <f>VLOOKUP($A44,'[3]Recurring Qns'!$A$1:$K$65536,8,FALSE)</f>
        <v>-</v>
      </c>
      <c r="I44" s="135"/>
      <c r="J44" s="135"/>
      <c r="K44" s="443" t="str">
        <f>VLOOKUP($A44,'[3]Recurring Qns'!$A$1:$K$65536,9,FALSE)</f>
        <v>[Specify other mode of transport]</v>
      </c>
      <c r="L44" s="443"/>
      <c r="M44" s="432" t="str">
        <f>VLOOKUP($A44,'[3]Recurring Qns'!$A$1:$K$65536,11,FALSE)</f>
        <v>[Spesifika transporte seluk]</v>
      </c>
      <c r="N44" s="433"/>
      <c r="O44" s="109" t="str">
        <f>A46</f>
        <v>MD2.10</v>
      </c>
      <c r="P44" s="113"/>
      <c r="Q44" s="49"/>
      <c r="R44" s="49"/>
      <c r="S44" s="41" t="s">
        <v>140</v>
      </c>
    </row>
    <row r="45" spans="1:20" s="43" customFormat="1" ht="33.75" customHeight="1">
      <c r="A45" s="46" t="s">
        <v>1098</v>
      </c>
      <c r="B45" s="113"/>
      <c r="C45" s="135" t="str">
        <f>VLOOKUP($A45,'[3]Recurring Qns'!$A$1:$K$65536,3,FALSE)</f>
        <v>Question</v>
      </c>
      <c r="D45" s="135" t="str">
        <f>VLOOKUP($A45,'[3]Recurring Qns'!$A$1:$K$65536,4,FALSE)</f>
        <v>Read question</v>
      </c>
      <c r="E45" s="135" t="str">
        <f>VLOOKUP($A45,'[3]Recurring Qns'!$A$1:$K$65536,5,FALSE)</f>
        <v>Numeric response</v>
      </c>
      <c r="F45" s="135" t="str">
        <f>VLOOKUP($A45,'[3]Recurring Qns'!$A$1:$K$65536,6,FALSE)</f>
        <v>XX.XX</v>
      </c>
      <c r="G45" s="135">
        <f>VLOOKUP($A45,'[3]Recurring Qns'!$A$1:$K$65536,7,FALSE)</f>
        <v>0</v>
      </c>
      <c r="H45" s="135">
        <f>VLOOKUP($A45,'[3]Recurring Qns'!$A$1:$K$65536,8,FALSE)</f>
        <v>0</v>
      </c>
      <c r="I45" s="135"/>
      <c r="J45" s="135"/>
      <c r="K45" s="443" t="str">
        <f>VLOOKUP($A45,'[3]Recurring Qns'!$A$1:$K$65536,9,FALSE)</f>
        <v>In total, how much did you pay for the journey from home to the sub-district capital?</v>
      </c>
      <c r="L45" s="443"/>
      <c r="M45" s="432" t="s">
        <v>1099</v>
      </c>
      <c r="N45" s="433"/>
      <c r="O45" s="123" t="str">
        <f>A46</f>
        <v>MD2.10</v>
      </c>
      <c r="P45" s="42"/>
      <c r="Q45" s="41"/>
      <c r="R45" s="41"/>
      <c r="S45" s="41" t="s">
        <v>140</v>
      </c>
      <c r="T45" s="148" t="s">
        <v>1100</v>
      </c>
    </row>
    <row r="46" spans="1:20" s="43" customFormat="1" ht="35.25" customHeight="1">
      <c r="A46" s="46" t="s">
        <v>1101</v>
      </c>
      <c r="B46" s="113"/>
      <c r="C46" s="135" t="str">
        <f>VLOOKUP($A46,'[3]Recurring Qns'!$A$1:$K$65536,3,FALSE)</f>
        <v>Question</v>
      </c>
      <c r="D46" s="135" t="str">
        <f>VLOOKUP($A46,'[3]Recurring Qns'!$A$1:$K$65536,4,FALSE)</f>
        <v>Read question</v>
      </c>
      <c r="E46" s="135" t="str">
        <f>VLOOKUP($A46,'[3]Recurring Qns'!$A$1:$K$65536,5,FALSE)</f>
        <v>Numeric response</v>
      </c>
      <c r="F46" s="135" t="str">
        <f>VLOOKUP($A46,'[3]Recurring Qns'!$A$1:$K$65536,6,FALSE)</f>
        <v>Time: minutes + hours</v>
      </c>
      <c r="G46" s="135">
        <f>VLOOKUP($A46,'[3]Recurring Qns'!$A$1:$K$65536,7,FALSE)</f>
        <v>0</v>
      </c>
      <c r="H46" s="135">
        <f>VLOOKUP($A46,'[3]Recurring Qns'!$A$1:$K$65536,8,FALSE)</f>
        <v>0</v>
      </c>
      <c r="I46" s="135"/>
      <c r="J46" s="246"/>
      <c r="K46" s="516" t="str">
        <f>VLOOKUP($A46,'[3]Recurring Qns'!$A$1:$K$65536,9,FALSE)</f>
        <v>This last time you went to the sub-district capital, how long did the journey take, from the time you left your house to the time you arrived there?</v>
      </c>
      <c r="L46" s="516"/>
      <c r="M46" s="517" t="s">
        <v>1102</v>
      </c>
      <c r="N46" s="517"/>
      <c r="O46" s="123"/>
      <c r="P46" s="42"/>
      <c r="Q46" s="41"/>
      <c r="R46" s="41"/>
      <c r="S46" s="41" t="s">
        <v>140</v>
      </c>
    </row>
    <row r="47" spans="1:20" s="204" customFormat="1">
      <c r="A47" s="203" t="s">
        <v>1103</v>
      </c>
      <c r="B47" s="203"/>
      <c r="C47" s="203"/>
      <c r="D47" s="203"/>
      <c r="E47" s="203"/>
      <c r="F47" s="203"/>
      <c r="G47" s="205"/>
      <c r="H47" s="205"/>
      <c r="I47" s="205"/>
      <c r="J47" s="205"/>
      <c r="K47" s="444"/>
      <c r="L47" s="445"/>
      <c r="M47" s="446"/>
      <c r="N47" s="447"/>
      <c r="O47" s="248"/>
      <c r="P47" s="205"/>
      <c r="Q47" s="203"/>
      <c r="R47" s="203"/>
      <c r="S47" s="249"/>
    </row>
    <row r="48" spans="1:20" s="43" customFormat="1">
      <c r="A48" s="46" t="s">
        <v>1104</v>
      </c>
      <c r="B48" s="113"/>
      <c r="C48" s="113" t="s">
        <v>11</v>
      </c>
      <c r="D48" s="113" t="s">
        <v>137</v>
      </c>
      <c r="E48" s="113" t="s">
        <v>104</v>
      </c>
      <c r="F48" s="113" t="s">
        <v>1043</v>
      </c>
      <c r="G48" s="113">
        <v>0</v>
      </c>
      <c r="H48" s="113">
        <v>0</v>
      </c>
      <c r="I48" s="113"/>
      <c r="J48" s="113"/>
      <c r="K48" s="432" t="s">
        <v>1105</v>
      </c>
      <c r="L48" s="432"/>
      <c r="M48" s="448"/>
      <c r="N48" s="449" t="s">
        <v>1106</v>
      </c>
      <c r="O48" s="123" t="s">
        <v>139</v>
      </c>
      <c r="P48" s="42"/>
      <c r="Q48" s="41"/>
      <c r="R48" s="41"/>
      <c r="S48" s="41" t="s">
        <v>140</v>
      </c>
    </row>
    <row r="49" spans="1:19" s="204" customFormat="1">
      <c r="A49" s="203" t="s">
        <v>998</v>
      </c>
      <c r="B49" s="203"/>
      <c r="C49" s="203"/>
      <c r="D49" s="203"/>
      <c r="E49" s="203"/>
      <c r="F49" s="203"/>
      <c r="G49" s="205"/>
      <c r="H49" s="205"/>
      <c r="I49" s="205"/>
      <c r="J49" s="205"/>
      <c r="K49" s="444"/>
      <c r="L49" s="445"/>
      <c r="M49" s="446"/>
      <c r="N49" s="447"/>
      <c r="O49" s="248"/>
      <c r="P49" s="205"/>
      <c r="Q49" s="203"/>
      <c r="R49" s="203"/>
      <c r="S49" s="249"/>
    </row>
    <row r="50" spans="1:19" s="244" customFormat="1">
      <c r="A50" s="192" t="s">
        <v>1107</v>
      </c>
      <c r="B50" s="192"/>
      <c r="C50" s="192"/>
      <c r="D50" s="192"/>
      <c r="E50" s="192"/>
      <c r="F50" s="192"/>
      <c r="G50" s="193"/>
      <c r="H50" s="193"/>
      <c r="I50" s="193"/>
      <c r="J50" s="193"/>
      <c r="K50" s="440"/>
      <c r="L50" s="440"/>
      <c r="M50" s="441"/>
      <c r="N50" s="442"/>
      <c r="O50" s="194"/>
      <c r="P50" s="193"/>
      <c r="Q50" s="192"/>
      <c r="R50" s="192"/>
      <c r="S50" s="245"/>
    </row>
    <row r="51" spans="1:19" s="235" customFormat="1">
      <c r="A51" s="231" t="s">
        <v>1108</v>
      </c>
      <c r="B51" s="231"/>
      <c r="C51" s="231"/>
      <c r="D51" s="231"/>
      <c r="E51" s="231"/>
      <c r="F51" s="231"/>
      <c r="G51" s="232"/>
      <c r="H51" s="232"/>
      <c r="I51" s="232"/>
      <c r="J51" s="232"/>
      <c r="K51" s="423"/>
      <c r="L51" s="424"/>
      <c r="M51" s="425"/>
      <c r="N51" s="426"/>
      <c r="O51" s="236"/>
      <c r="P51" s="233"/>
      <c r="Q51" s="231"/>
      <c r="R51" s="231"/>
      <c r="S51" s="237"/>
    </row>
    <row r="52" spans="1:19" s="244" customFormat="1">
      <c r="A52" s="192" t="s">
        <v>1109</v>
      </c>
      <c r="B52" s="192"/>
      <c r="C52" s="192"/>
      <c r="D52" s="192"/>
      <c r="E52" s="192"/>
      <c r="F52" s="192"/>
      <c r="G52" s="193"/>
      <c r="H52" s="193"/>
      <c r="I52" s="193"/>
      <c r="J52" s="193"/>
      <c r="K52" s="440"/>
      <c r="L52" s="440"/>
      <c r="M52" s="441"/>
      <c r="N52" s="442"/>
      <c r="O52" s="194"/>
      <c r="P52" s="193"/>
      <c r="Q52" s="192"/>
      <c r="R52" s="192"/>
      <c r="S52" s="245" t="s">
        <v>140</v>
      </c>
    </row>
    <row r="53" spans="1:19" s="35" customFormat="1">
      <c r="A53" s="46" t="s">
        <v>1110</v>
      </c>
      <c r="B53" s="93"/>
      <c r="C53" s="135" t="str">
        <f>VLOOKUP($A53,'[3]Recurring Qns'!$A$1:$K$65536,3,FALSE)</f>
        <v>Question</v>
      </c>
      <c r="D53" s="135" t="str">
        <f>VLOOKUP($A53,'[3]Recurring Qns'!$A$1:$K$65536,4,FALSE)</f>
        <v>Read question</v>
      </c>
      <c r="E53" s="135" t="str">
        <f>VLOOKUP($A53,'[3]Recurring Qns'!$A$1:$K$65536,5,FALSE)</f>
        <v>Category - choose one</v>
      </c>
      <c r="F53" s="135" t="str">
        <f>VLOOKUP($A53,'[3]Recurring Qns'!$A$1:$K$65536,6,FALSE)</f>
        <v>Code</v>
      </c>
      <c r="G53" s="135">
        <f>VLOOKUP($A53,'[3]Recurring Qns'!$A$1:$K$65536,7,FALSE)</f>
        <v>0</v>
      </c>
      <c r="H53" s="135">
        <f>VLOOKUP($A53,'[3]Recurring Qns'!$A$1:$K$65536,8,FALSE)</f>
        <v>0</v>
      </c>
      <c r="I53" s="135"/>
      <c r="J53" s="135"/>
      <c r="K53" s="432" t="str">
        <f>VLOOKUP($A53,'[3]Recurring Qns'!$A$1:$K$65536,9,FALSE)</f>
        <v>When was the last time you went to the district capital?</v>
      </c>
      <c r="L53" s="432"/>
      <c r="M53" s="432" t="s">
        <v>2992</v>
      </c>
      <c r="N53" s="433"/>
      <c r="O53" s="62"/>
      <c r="P53" s="113" t="s">
        <v>1058</v>
      </c>
      <c r="Q53" s="49"/>
      <c r="R53" s="49"/>
      <c r="S53" s="41" t="s">
        <v>140</v>
      </c>
    </row>
    <row r="54" spans="1:19" outlineLevel="1">
      <c r="A54" s="52"/>
      <c r="B54" s="52" t="s">
        <v>1059</v>
      </c>
      <c r="C54" s="238" t="str">
        <f>VLOOKUP($B54,[3]Codes!$A$1:$K$65536,2,FALSE)</f>
        <v>Response</v>
      </c>
      <c r="D54" s="50"/>
      <c r="E54" s="238" t="str">
        <f>VLOOKUP($B54,[3]Codes!$A$1:$K$65536,4,FALSE)</f>
        <v>Category option</v>
      </c>
      <c r="F54" s="238">
        <f>VLOOKUP($B54,[3]Codes!$A$1:$K$65536,5,FALSE)</f>
        <v>1</v>
      </c>
      <c r="G54" s="50"/>
      <c r="H54" s="50"/>
      <c r="I54" s="50"/>
      <c r="J54" s="50"/>
      <c r="K54" s="430"/>
      <c r="L54" s="430" t="str">
        <f>VLOOKUP($B54,[3]Codes!$A$1:$K$65536,9,FALSE)</f>
        <v>Date: year, month, day</v>
      </c>
      <c r="M54" s="430"/>
      <c r="N54" s="430" t="s">
        <v>2991</v>
      </c>
      <c r="O54" s="47" t="str">
        <f t="shared" ref="O54:O59" si="1">A62</f>
        <v>MD3.02</v>
      </c>
      <c r="S54" s="41" t="s">
        <v>140</v>
      </c>
    </row>
    <row r="55" spans="1:19" outlineLevel="1">
      <c r="A55" s="52"/>
      <c r="B55" s="52" t="s">
        <v>1060</v>
      </c>
      <c r="C55" s="238" t="str">
        <f>VLOOKUP($B55,[3]Codes!$A$1:$K$65536,2,FALSE)</f>
        <v>Response</v>
      </c>
      <c r="D55" s="50"/>
      <c r="E55" s="238" t="str">
        <f>VLOOKUP($B55,[3]Codes!$A$1:$K$65536,4,FALSE)</f>
        <v>Category option</v>
      </c>
      <c r="F55" s="238">
        <f>VLOOKUP($B55,[3]Codes!$A$1:$K$65536,5,FALSE)</f>
        <v>2</v>
      </c>
      <c r="G55" s="50"/>
      <c r="H55" s="50"/>
      <c r="I55" s="50"/>
      <c r="J55" s="50"/>
      <c r="K55" s="430"/>
      <c r="L55" s="430" t="str">
        <f>VLOOKUP($B55,[3]Codes!$A$1:$K$65536,9,FALSE)</f>
        <v>Date: year, month only</v>
      </c>
      <c r="M55" s="430"/>
      <c r="N55" s="430" t="s">
        <v>1061</v>
      </c>
      <c r="O55" s="47" t="str">
        <f t="shared" si="1"/>
        <v>MD3.03</v>
      </c>
      <c r="S55" s="41" t="s">
        <v>140</v>
      </c>
    </row>
    <row r="56" spans="1:19" outlineLevel="1">
      <c r="A56" s="52"/>
      <c r="B56" s="52" t="s">
        <v>1062</v>
      </c>
      <c r="C56" s="238" t="str">
        <f>VLOOKUP($B56,[3]Codes!$A$1:$K$65536,2,FALSE)</f>
        <v>Response</v>
      </c>
      <c r="D56" s="50"/>
      <c r="E56" s="238" t="str">
        <f>VLOOKUP($B56,[3]Codes!$A$1:$K$65536,4,FALSE)</f>
        <v>Category option</v>
      </c>
      <c r="F56" s="238">
        <f>VLOOKUP($B56,[3]Codes!$A$1:$K$65536,5,FALSE)</f>
        <v>3</v>
      </c>
      <c r="G56" s="50"/>
      <c r="H56" s="50"/>
      <c r="I56" s="50"/>
      <c r="J56" s="50"/>
      <c r="K56" s="430"/>
      <c r="L56" s="430" t="str">
        <f>VLOOKUP($B56,[3]Codes!$A$1:$K$65536,9,FALSE)</f>
        <v>Days ago</v>
      </c>
      <c r="M56" s="430"/>
      <c r="N56" s="430" t="s">
        <v>1063</v>
      </c>
      <c r="O56" s="47" t="str">
        <f t="shared" si="1"/>
        <v>MD3.04</v>
      </c>
      <c r="S56" s="41" t="s">
        <v>140</v>
      </c>
    </row>
    <row r="57" spans="1:19" outlineLevel="1">
      <c r="A57" s="52"/>
      <c r="B57" s="52" t="s">
        <v>1064</v>
      </c>
      <c r="C57" s="238" t="str">
        <f>VLOOKUP($B57,[3]Codes!$A$1:$K$65536,2,FALSE)</f>
        <v>Response</v>
      </c>
      <c r="D57" s="50"/>
      <c r="E57" s="238" t="str">
        <f>VLOOKUP($B57,[3]Codes!$A$1:$K$65536,4,FALSE)</f>
        <v>Category option</v>
      </c>
      <c r="F57" s="238">
        <f>VLOOKUP($B57,[3]Codes!$A$1:$K$65536,5,FALSE)</f>
        <v>4</v>
      </c>
      <c r="G57" s="50"/>
      <c r="H57" s="50"/>
      <c r="I57" s="50"/>
      <c r="J57" s="50"/>
      <c r="K57" s="430"/>
      <c r="L57" s="430" t="str">
        <f>VLOOKUP($B57,[3]Codes!$A$1:$K$65536,9,FALSE)</f>
        <v>Weeks ago</v>
      </c>
      <c r="M57" s="430"/>
      <c r="N57" s="430" t="s">
        <v>1065</v>
      </c>
      <c r="O57" s="47" t="str">
        <f t="shared" si="1"/>
        <v>MD3.05</v>
      </c>
      <c r="S57" s="41" t="s">
        <v>140</v>
      </c>
    </row>
    <row r="58" spans="1:19" outlineLevel="1">
      <c r="A58" s="52"/>
      <c r="B58" s="52" t="s">
        <v>1066</v>
      </c>
      <c r="C58" s="238" t="str">
        <f>VLOOKUP($B58,[3]Codes!$A$1:$K$65536,2,FALSE)</f>
        <v>Response</v>
      </c>
      <c r="D58" s="50"/>
      <c r="E58" s="238" t="str">
        <f>VLOOKUP($B58,[3]Codes!$A$1:$K$65536,4,FALSE)</f>
        <v>Category option</v>
      </c>
      <c r="F58" s="238">
        <f>VLOOKUP($B58,[3]Codes!$A$1:$K$65536,5,FALSE)</f>
        <v>5</v>
      </c>
      <c r="G58" s="50"/>
      <c r="H58" s="50"/>
      <c r="I58" s="50"/>
      <c r="J58" s="50"/>
      <c r="K58" s="430"/>
      <c r="L58" s="430" t="str">
        <f>VLOOKUP($B58,[3]Codes!$A$1:$K$65536,9,FALSE)</f>
        <v>Months ago</v>
      </c>
      <c r="M58" s="430"/>
      <c r="N58" s="430" t="s">
        <v>1067</v>
      </c>
      <c r="O58" s="47" t="str">
        <f t="shared" si="1"/>
        <v>MD3.06</v>
      </c>
      <c r="S58" s="41" t="s">
        <v>140</v>
      </c>
    </row>
    <row r="59" spans="1:19" outlineLevel="1">
      <c r="A59" s="52"/>
      <c r="B59" s="52" t="s">
        <v>1068</v>
      </c>
      <c r="C59" s="238" t="str">
        <f>VLOOKUP($B59,[3]Codes!$A$1:$K$65536,2,FALSE)</f>
        <v>Response</v>
      </c>
      <c r="D59" s="50"/>
      <c r="E59" s="238" t="str">
        <f>VLOOKUP($B59,[3]Codes!$A$1:$K$65536,4,FALSE)</f>
        <v>Category option</v>
      </c>
      <c r="F59" s="238">
        <f>VLOOKUP($B59,[3]Codes!$A$1:$K$65536,5,FALSE)</f>
        <v>6</v>
      </c>
      <c r="G59" s="50"/>
      <c r="H59" s="50"/>
      <c r="I59" s="50"/>
      <c r="J59" s="50"/>
      <c r="K59" s="430"/>
      <c r="L59" s="430" t="str">
        <f>VLOOKUP($B59,[3]Codes!$A$1:$K$65536,9,FALSE)</f>
        <v>Years ago</v>
      </c>
      <c r="M59" s="430"/>
      <c r="N59" s="430" t="s">
        <v>1069</v>
      </c>
      <c r="O59" s="47" t="str">
        <f t="shared" si="1"/>
        <v>MD3.07</v>
      </c>
      <c r="S59" s="41" t="s">
        <v>140</v>
      </c>
    </row>
    <row r="60" spans="1:19" outlineLevel="1">
      <c r="A60" s="52"/>
      <c r="B60" s="52" t="s">
        <v>1070</v>
      </c>
      <c r="C60" s="238" t="str">
        <f>VLOOKUP($B60,[3]Codes!$A$1:$K$65536,2,FALSE)</f>
        <v>Response</v>
      </c>
      <c r="D60" s="50"/>
      <c r="E60" s="238" t="str">
        <f>VLOOKUP($B60,[3]Codes!$A$1:$K$65536,4,FALSE)</f>
        <v>Category option</v>
      </c>
      <c r="F60" s="238">
        <f>VLOOKUP($B60,[3]Codes!$A$1:$K$65536,5,FALSE)</f>
        <v>993</v>
      </c>
      <c r="G60" s="50"/>
      <c r="H60" s="50"/>
      <c r="I60" s="50"/>
      <c r="J60" s="50"/>
      <c r="K60" s="430"/>
      <c r="L60" s="430" t="str">
        <f>VLOOKUP($B60,[3]Codes!$A$1:$K$65536,9,FALSE)</f>
        <v>Never</v>
      </c>
      <c r="M60" s="430"/>
      <c r="N60" s="430" t="s">
        <v>2252</v>
      </c>
      <c r="O60" s="47" t="s">
        <v>139</v>
      </c>
      <c r="S60" s="41" t="s">
        <v>140</v>
      </c>
    </row>
    <row r="61" spans="1:19" outlineLevel="1">
      <c r="A61" s="52"/>
      <c r="B61" s="52" t="s">
        <v>320</v>
      </c>
      <c r="C61" s="238" t="str">
        <f>VLOOKUP($B61,[3]Codes!$A$1:$K$65536,2,FALSE)</f>
        <v>Response</v>
      </c>
      <c r="D61" s="50"/>
      <c r="E61" s="238" t="str">
        <f>VLOOKUP($B61,[3]Codes!$A$1:$K$65536,4,FALSE)</f>
        <v>Category option</v>
      </c>
      <c r="F61" s="238">
        <f>VLOOKUP($B61,[3]Codes!$A$1:$K$65536,5,FALSE)</f>
        <v>998</v>
      </c>
      <c r="G61" s="50"/>
      <c r="H61" s="50"/>
      <c r="I61" s="50"/>
      <c r="J61" s="50"/>
      <c r="K61" s="430"/>
      <c r="L61" s="430" t="str">
        <f>VLOOKUP($B61,[3]Codes!$A$1:$K$65536,9,FALSE)</f>
        <v>Don't know</v>
      </c>
      <c r="M61" s="430"/>
      <c r="N61" s="430" t="s">
        <v>485</v>
      </c>
      <c r="O61" s="47" t="s">
        <v>139</v>
      </c>
      <c r="S61" s="41" t="s">
        <v>140</v>
      </c>
    </row>
    <row r="62" spans="1:19" s="43" customFormat="1">
      <c r="A62" s="46" t="s">
        <v>1111</v>
      </c>
      <c r="B62" s="113"/>
      <c r="C62" s="135" t="str">
        <f>VLOOKUP($A62,'[3]Recurring Qns'!$A$1:$K$65536,3,FALSE)</f>
        <v>Question</v>
      </c>
      <c r="D62" s="135" t="str">
        <f>VLOOKUP($A62,'[3]Recurring Qns'!$A$1:$K$65536,4,FALSE)</f>
        <v>Enumerator completes</v>
      </c>
      <c r="E62" s="135" t="str">
        <f>VLOOKUP($A62,'[3]Recurring Qns'!$A$1:$K$65536,5,FALSE)</f>
        <v>Numeric response</v>
      </c>
      <c r="F62" s="135" t="str">
        <f>VLOOKUP($A62,'[3]Recurring Qns'!$A$1:$K$65536,6,FALSE)</f>
        <v>Date: year + month + day</v>
      </c>
      <c r="G62" s="135">
        <f>VLOOKUP($A62,'[3]Recurring Qns'!$A$1:$K$65536,7,FALSE)</f>
        <v>0</v>
      </c>
      <c r="H62" s="135">
        <f>VLOOKUP($A62,'[3]Recurring Qns'!$A$1:$K$65536,8,FALSE)</f>
        <v>0</v>
      </c>
      <c r="I62" s="135"/>
      <c r="J62" s="135"/>
      <c r="K62" s="432" t="str">
        <f>VLOOKUP($A62,'[3]Recurring Qns'!$A$1:$K$65536,9,FALSE)</f>
        <v>[Select date]</v>
      </c>
      <c r="L62" s="432"/>
      <c r="M62" s="432" t="str">
        <f>VLOOKUP($A62,'[3]Recurring Qns'!$A$1:$K$65536,11,FALSE)</f>
        <v>[Hili data]</v>
      </c>
      <c r="N62" s="433"/>
      <c r="O62" s="123" t="str">
        <f>A68</f>
        <v>MD3.08</v>
      </c>
      <c r="P62" s="42"/>
      <c r="Q62" s="41"/>
      <c r="R62" s="41"/>
      <c r="S62" s="41" t="s">
        <v>140</v>
      </c>
    </row>
    <row r="63" spans="1:19" s="43" customFormat="1">
      <c r="A63" s="46" t="s">
        <v>1112</v>
      </c>
      <c r="B63" s="113"/>
      <c r="C63" s="135" t="str">
        <f>VLOOKUP($A63,'[3]Recurring Qns'!$A$1:$K$65536,3,FALSE)</f>
        <v>Question</v>
      </c>
      <c r="D63" s="135" t="str">
        <f>VLOOKUP($A63,'[3]Recurring Qns'!$A$1:$K$65536,4,FALSE)</f>
        <v>Enumerator completes</v>
      </c>
      <c r="E63" s="135" t="str">
        <f>VLOOKUP($A63,'[3]Recurring Qns'!$A$1:$K$65536,5,FALSE)</f>
        <v>Numeric response</v>
      </c>
      <c r="F63" s="135" t="str">
        <f>VLOOKUP($A63,'[3]Recurring Qns'!$A$1:$K$65536,6,FALSE)</f>
        <v>Date: year + month</v>
      </c>
      <c r="G63" s="135">
        <f>VLOOKUP($A63,'[3]Recurring Qns'!$A$1:$K$65536,7,FALSE)</f>
        <v>0</v>
      </c>
      <c r="H63" s="135">
        <f>VLOOKUP($A63,'[3]Recurring Qns'!$A$1:$K$65536,8,FALSE)</f>
        <v>0</v>
      </c>
      <c r="I63" s="135"/>
      <c r="J63" s="135"/>
      <c r="K63" s="432" t="str">
        <f>VLOOKUP($A63,'[3]Recurring Qns'!$A$1:$K$65536,9,FALSE)</f>
        <v>[Select date]</v>
      </c>
      <c r="L63" s="432"/>
      <c r="M63" s="432" t="str">
        <f>VLOOKUP($A63,'[3]Recurring Qns'!$A$1:$K$65536,11,FALSE)</f>
        <v>[Hili data]</v>
      </c>
      <c r="N63" s="433"/>
      <c r="O63" s="123" t="str">
        <f>A68</f>
        <v>MD3.08</v>
      </c>
      <c r="P63" s="42"/>
      <c r="Q63" s="41"/>
      <c r="R63" s="41"/>
      <c r="S63" s="41" t="s">
        <v>140</v>
      </c>
    </row>
    <row r="64" spans="1:19" s="43" customFormat="1">
      <c r="A64" s="46" t="s">
        <v>1113</v>
      </c>
      <c r="B64" s="113"/>
      <c r="C64" s="135" t="str">
        <f>VLOOKUP($A64,'[3]Recurring Qns'!$A$1:$K$65536,3,FALSE)</f>
        <v>Question</v>
      </c>
      <c r="D64" s="135" t="str">
        <f>VLOOKUP($A64,'[3]Recurring Qns'!$A$1:$K$65536,4,FALSE)</f>
        <v>Enumerator completes</v>
      </c>
      <c r="E64" s="135" t="str">
        <f>VLOOKUP($A64,'[3]Recurring Qns'!$A$1:$K$65536,5,FALSE)</f>
        <v>Numeric response</v>
      </c>
      <c r="F64" s="135" t="str">
        <f>VLOOKUP($A64,'[3]Recurring Qns'!$A$1:$K$65536,6,FALSE)</f>
        <v>XX</v>
      </c>
      <c r="G64" s="135">
        <f>VLOOKUP($A64,'[3]Recurring Qns'!$A$1:$K$65536,7,FALSE)</f>
        <v>0</v>
      </c>
      <c r="H64" s="135">
        <f>VLOOKUP($A64,'[3]Recurring Qns'!$A$1:$K$65536,8,FALSE)</f>
        <v>0</v>
      </c>
      <c r="I64" s="135"/>
      <c r="J64" s="135"/>
      <c r="K64" s="432" t="str">
        <f>VLOOKUP($A64,'[3]Recurring Qns'!$A$1:$K$65536,9,FALSE)</f>
        <v>[How many days ago?]</v>
      </c>
      <c r="L64" s="432"/>
      <c r="M64" s="432" t="s">
        <v>1074</v>
      </c>
      <c r="N64" s="433"/>
      <c r="O64" s="123" t="str">
        <f>A68</f>
        <v>MD3.08</v>
      </c>
      <c r="P64" s="42"/>
      <c r="Q64" s="41"/>
      <c r="R64" s="41"/>
      <c r="S64" s="41" t="s">
        <v>140</v>
      </c>
    </row>
    <row r="65" spans="1:19" s="43" customFormat="1">
      <c r="A65" s="46" t="s">
        <v>1114</v>
      </c>
      <c r="B65" s="113"/>
      <c r="C65" s="135" t="str">
        <f>VLOOKUP($A65,'[3]Recurring Qns'!$A$1:$K$65536,3,FALSE)</f>
        <v>Question</v>
      </c>
      <c r="D65" s="135" t="str">
        <f>VLOOKUP($A65,'[3]Recurring Qns'!$A$1:$K$65536,4,FALSE)</f>
        <v>Enumerator completes</v>
      </c>
      <c r="E65" s="135" t="str">
        <f>VLOOKUP($A65,'[3]Recurring Qns'!$A$1:$K$65536,5,FALSE)</f>
        <v>Numeric response</v>
      </c>
      <c r="F65" s="135" t="str">
        <f>VLOOKUP($A65,'[3]Recurring Qns'!$A$1:$K$65536,6,FALSE)</f>
        <v>XX</v>
      </c>
      <c r="G65" s="135">
        <f>VLOOKUP($A65,'[3]Recurring Qns'!$A$1:$K$65536,7,FALSE)</f>
        <v>0</v>
      </c>
      <c r="H65" s="135">
        <f>VLOOKUP($A65,'[3]Recurring Qns'!$A$1:$K$65536,8,FALSE)</f>
        <v>0</v>
      </c>
      <c r="I65" s="135"/>
      <c r="J65" s="135"/>
      <c r="K65" s="432" t="str">
        <f>VLOOKUP($A65,'[3]Recurring Qns'!$A$1:$K$65536,9,FALSE)</f>
        <v>[How many weeks ago?]</v>
      </c>
      <c r="L65" s="432"/>
      <c r="M65" s="432" t="s">
        <v>1076</v>
      </c>
      <c r="N65" s="433"/>
      <c r="O65" s="123" t="str">
        <f>A68</f>
        <v>MD3.08</v>
      </c>
      <c r="P65" s="42"/>
      <c r="Q65" s="41"/>
      <c r="R65" s="41"/>
      <c r="S65" s="41" t="s">
        <v>140</v>
      </c>
    </row>
    <row r="66" spans="1:19" s="43" customFormat="1">
      <c r="A66" s="46" t="s">
        <v>1115</v>
      </c>
      <c r="B66" s="113"/>
      <c r="C66" s="135" t="str">
        <f>VLOOKUP($A66,'[3]Recurring Qns'!$A$1:$K$65536,3,FALSE)</f>
        <v>Question</v>
      </c>
      <c r="D66" s="135" t="str">
        <f>VLOOKUP($A66,'[3]Recurring Qns'!$A$1:$K$65536,4,FALSE)</f>
        <v>Enumerator completes</v>
      </c>
      <c r="E66" s="135" t="str">
        <f>VLOOKUP($A66,'[3]Recurring Qns'!$A$1:$K$65536,5,FALSE)</f>
        <v>Numeric response</v>
      </c>
      <c r="F66" s="135" t="str">
        <f>VLOOKUP($A66,'[3]Recurring Qns'!$A$1:$K$65536,6,FALSE)</f>
        <v>XX</v>
      </c>
      <c r="G66" s="135">
        <f>VLOOKUP($A66,'[3]Recurring Qns'!$A$1:$K$65536,7,FALSE)</f>
        <v>0</v>
      </c>
      <c r="H66" s="135">
        <f>VLOOKUP($A66,'[3]Recurring Qns'!$A$1:$K$65536,8,FALSE)</f>
        <v>0</v>
      </c>
      <c r="I66" s="135"/>
      <c r="J66" s="135"/>
      <c r="K66" s="432" t="str">
        <f>VLOOKUP($A66,'[3]Recurring Qns'!$A$1:$K$65536,9,FALSE)</f>
        <v>[How many months ago?]</v>
      </c>
      <c r="L66" s="432"/>
      <c r="M66" s="432" t="s">
        <v>1078</v>
      </c>
      <c r="N66" s="433"/>
      <c r="O66" s="123" t="str">
        <f>A68</f>
        <v>MD3.08</v>
      </c>
      <c r="P66" s="42"/>
      <c r="Q66" s="41"/>
      <c r="R66" s="41"/>
      <c r="S66" s="41" t="s">
        <v>140</v>
      </c>
    </row>
    <row r="67" spans="1:19" s="43" customFormat="1">
      <c r="A67" s="46" t="s">
        <v>1116</v>
      </c>
      <c r="B67" s="113"/>
      <c r="C67" s="135" t="str">
        <f>VLOOKUP($A67,'[3]Recurring Qns'!$A$1:$K$65536,3,FALSE)</f>
        <v>Question</v>
      </c>
      <c r="D67" s="135" t="str">
        <f>VLOOKUP($A67,'[3]Recurring Qns'!$A$1:$K$65536,4,FALSE)</f>
        <v>Enumerator completes</v>
      </c>
      <c r="E67" s="135" t="str">
        <f>VLOOKUP($A67,'[3]Recurring Qns'!$A$1:$K$65536,5,FALSE)</f>
        <v>Numeric response</v>
      </c>
      <c r="F67" s="135" t="str">
        <f>VLOOKUP($A67,'[3]Recurring Qns'!$A$1:$K$65536,6,FALSE)</f>
        <v>XX</v>
      </c>
      <c r="G67" s="135">
        <f>VLOOKUP($A67,'[3]Recurring Qns'!$A$1:$K$65536,7,FALSE)</f>
        <v>0</v>
      </c>
      <c r="H67" s="135">
        <f>VLOOKUP($A67,'[3]Recurring Qns'!$A$1:$K$65536,8,FALSE)</f>
        <v>0</v>
      </c>
      <c r="I67" s="135"/>
      <c r="J67" s="135"/>
      <c r="K67" s="432" t="str">
        <f>VLOOKUP($A67,'[3]Recurring Qns'!$A$1:$K$65536,9,FALSE)</f>
        <v>[How many years ago?]</v>
      </c>
      <c r="L67" s="432"/>
      <c r="M67" s="432" t="s">
        <v>1080</v>
      </c>
      <c r="N67" s="433"/>
      <c r="O67" s="123" t="s">
        <v>139</v>
      </c>
      <c r="P67" s="42"/>
      <c r="Q67" s="41"/>
      <c r="R67" s="41"/>
      <c r="S67" s="41" t="s">
        <v>140</v>
      </c>
    </row>
    <row r="68" spans="1:19" s="43" customFormat="1">
      <c r="A68" s="46" t="s">
        <v>1117</v>
      </c>
      <c r="B68" s="113"/>
      <c r="C68" s="135" t="str">
        <f>VLOOKUP($A68,'[3]Recurring Qns'!$A$1:$K$65536,3,FALSE)</f>
        <v>Question</v>
      </c>
      <c r="D68" s="135" t="str">
        <f>VLOOKUP($A68,'[3]Recurring Qns'!$A$1:$K$65536,4,FALSE)</f>
        <v>Read question</v>
      </c>
      <c r="E68" s="135" t="str">
        <f>VLOOKUP($A68,'[3]Recurring Qns'!$A$1:$K$65536,5,FALSE)</f>
        <v>Category - choose one</v>
      </c>
      <c r="F68" s="135" t="str">
        <f>VLOOKUP($A68,'[3]Recurring Qns'!$A$1:$K$65536,6,FALSE)</f>
        <v>Code</v>
      </c>
      <c r="G68" s="135">
        <f>VLOOKUP($A68,'[3]Recurring Qns'!$A$1:$K$65536,7,FALSE)</f>
        <v>0</v>
      </c>
      <c r="H68" s="135">
        <f>VLOOKUP($A68,'[3]Recurring Qns'!$A$1:$K$65536,8,FALSE)</f>
        <v>0</v>
      </c>
      <c r="I68" s="135"/>
      <c r="J68" s="135"/>
      <c r="K68" s="432" t="str">
        <f>VLOOKUP($A68,'[3]Recurring Qns'!$A$1:$K$65536,9,FALSE)</f>
        <v>This last time you went to the district capital, how did you travel there?</v>
      </c>
      <c r="L68" s="432"/>
      <c r="M68" s="432" t="str">
        <f>VLOOKUP($A68,'[3]Recurring Qns'!$A$1:$K$65536,11,FALSE)</f>
        <v>Uza meius saida atu ba kapital distritu nian?</v>
      </c>
      <c r="N68" s="433"/>
      <c r="O68" s="45"/>
      <c r="P68" s="42" t="s">
        <v>1083</v>
      </c>
      <c r="Q68" s="41"/>
      <c r="R68" s="41"/>
      <c r="S68" s="41" t="s">
        <v>140</v>
      </c>
    </row>
    <row r="69" spans="1:19" outlineLevel="1">
      <c r="B69" s="52" t="s">
        <v>1084</v>
      </c>
      <c r="C69" s="238" t="str">
        <f>VLOOKUP($B69,[3]Codes!$A$1:$K$65536,2,FALSE)</f>
        <v>Response</v>
      </c>
      <c r="D69" s="50"/>
      <c r="E69" s="238" t="str">
        <f>VLOOKUP($B69,[3]Codes!$A$1:$K$65536,4,FALSE)</f>
        <v>Category option</v>
      </c>
      <c r="F69" s="238">
        <f>VLOOKUP($B69,[3]Codes!$A$1:$K$65536,5,FALSE)</f>
        <v>1</v>
      </c>
      <c r="G69" s="50"/>
      <c r="H69" s="50"/>
      <c r="I69" s="50"/>
      <c r="J69" s="50"/>
      <c r="K69" s="430"/>
      <c r="L69" s="430" t="str">
        <f>VLOOKUP($B69,[3]Codes!$A$1:$K$65536,9,FALSE)</f>
        <v>Walk</v>
      </c>
      <c r="M69" s="430"/>
      <c r="N69" s="430" t="str">
        <f>VLOOKUP($B69,[3]Codes!$A$1:$K$65536,11,FALSE)</f>
        <v>Lao</v>
      </c>
      <c r="O69" s="47" t="str">
        <f>A84</f>
        <v>MD3.10</v>
      </c>
      <c r="S69" s="41" t="s">
        <v>140</v>
      </c>
    </row>
    <row r="70" spans="1:19" outlineLevel="1">
      <c r="A70" s="52"/>
      <c r="B70" s="52" t="s">
        <v>1085</v>
      </c>
      <c r="C70" s="238" t="str">
        <f>VLOOKUP($B70,[3]Codes!$A$1:$K$65536,2,FALSE)</f>
        <v>Response</v>
      </c>
      <c r="D70" s="50"/>
      <c r="E70" s="238" t="str">
        <f>VLOOKUP($B70,[3]Codes!$A$1:$K$65536,4,FALSE)</f>
        <v>Category option</v>
      </c>
      <c r="F70" s="238">
        <f>VLOOKUP($B70,[3]Codes!$A$1:$K$65536,5,FALSE)</f>
        <v>2</v>
      </c>
      <c r="G70" s="50"/>
      <c r="H70" s="50"/>
      <c r="I70" s="50"/>
      <c r="J70" s="50"/>
      <c r="K70" s="430"/>
      <c r="L70" s="430" t="str">
        <f>VLOOKUP($B70,[3]Codes!$A$1:$K$65536,9,FALSE)</f>
        <v>Bicycle</v>
      </c>
      <c r="M70" s="430"/>
      <c r="N70" s="430" t="str">
        <f>VLOOKUP($B70,[3]Codes!$A$1:$K$65536,11,FALSE)</f>
        <v>Biskleta</v>
      </c>
      <c r="O70" s="47" t="str">
        <f>A84</f>
        <v>MD3.10</v>
      </c>
      <c r="S70" s="41" t="s">
        <v>140</v>
      </c>
    </row>
    <row r="71" spans="1:19" outlineLevel="1">
      <c r="B71" s="52" t="s">
        <v>1086</v>
      </c>
      <c r="C71" s="238" t="str">
        <f>VLOOKUP($B71,[3]Codes!$A$1:$K$65536,2,FALSE)</f>
        <v>Response</v>
      </c>
      <c r="D71" s="50"/>
      <c r="E71" s="238" t="str">
        <f>VLOOKUP($B71,[3]Codes!$A$1:$K$65536,4,FALSE)</f>
        <v>Category option</v>
      </c>
      <c r="F71" s="238">
        <f>VLOOKUP($B71,[3]Codes!$A$1:$K$65536,5,FALSE)</f>
        <v>3</v>
      </c>
      <c r="G71" s="50"/>
      <c r="H71" s="50"/>
      <c r="I71" s="50"/>
      <c r="J71" s="50"/>
      <c r="K71" s="430"/>
      <c r="L71" s="430" t="str">
        <f>VLOOKUP($B71,[3]Codes!$A$1:$K$65536,9,FALSE)</f>
        <v>Motorbike / scooter (own or no payment given)</v>
      </c>
      <c r="M71" s="430"/>
      <c r="N71" s="430" t="str">
        <f>VLOOKUP($B71,[3]Codes!$A$1:$K$65536,11,FALSE)</f>
        <v>Motor (ninian ka la fo osan)</v>
      </c>
      <c r="O71" s="47" t="str">
        <f>A84</f>
        <v>MD3.10</v>
      </c>
      <c r="S71" s="41" t="s">
        <v>140</v>
      </c>
    </row>
    <row r="72" spans="1:19" outlineLevel="1">
      <c r="B72" s="52" t="s">
        <v>1088</v>
      </c>
      <c r="C72" s="238" t="str">
        <f>VLOOKUP($B72,[3]Codes!$A$1:$K$65536,2,FALSE)</f>
        <v>Response</v>
      </c>
      <c r="D72" s="50"/>
      <c r="E72" s="238" t="str">
        <f>VLOOKUP($B72,[3]Codes!$A$1:$K$65536,4,FALSE)</f>
        <v>Category option</v>
      </c>
      <c r="F72" s="238">
        <f>VLOOKUP($B72,[3]Codes!$A$1:$K$65536,5,FALSE)</f>
        <v>4</v>
      </c>
      <c r="G72" s="50"/>
      <c r="H72" s="50"/>
      <c r="I72" s="50"/>
      <c r="J72" s="50"/>
      <c r="K72" s="430"/>
      <c r="L72" s="430" t="str">
        <f>VLOOKUP($B72,[3]Codes!$A$1:$K$65536,9,FALSE)</f>
        <v>Motorbike / scooter / ojek (payment given)</v>
      </c>
      <c r="M72" s="430"/>
      <c r="N72" s="430" t="str">
        <f>VLOOKUP($B72,[3]Codes!$A$1:$K$65536,11,FALSE)</f>
        <v>Motor / ojek (fo osan)</v>
      </c>
      <c r="O72" s="47" t="str">
        <f>A83</f>
        <v>MD3.09</v>
      </c>
      <c r="S72" s="41" t="s">
        <v>140</v>
      </c>
    </row>
    <row r="73" spans="1:19" outlineLevel="1">
      <c r="B73" s="52" t="s">
        <v>1089</v>
      </c>
      <c r="C73" s="238" t="str">
        <f>VLOOKUP($B73,[3]Codes!$A$1:$K$65536,2,FALSE)</f>
        <v>Response</v>
      </c>
      <c r="D73" s="50"/>
      <c r="E73" s="238" t="str">
        <f>VLOOKUP($B73,[3]Codes!$A$1:$K$65536,4,FALSE)</f>
        <v>Category option</v>
      </c>
      <c r="F73" s="238">
        <f>VLOOKUP($B73,[3]Codes!$A$1:$K$65536,5,FALSE)</f>
        <v>5</v>
      </c>
      <c r="G73" s="50"/>
      <c r="H73" s="50"/>
      <c r="I73" s="50"/>
      <c r="J73" s="50"/>
      <c r="K73" s="430"/>
      <c r="L73" s="430" t="str">
        <f>VLOOKUP($B73,[3]Codes!$A$1:$K$65536,9,FALSE)</f>
        <v>Private car / truck (own or no payment given)</v>
      </c>
      <c r="M73" s="430"/>
      <c r="N73" s="430" t="str">
        <f>VLOOKUP($B73,[3]Codes!$A$1:$K$65536,11,FALSE)</f>
        <v>Kareta / truk privadu (ninian ka la fo osan)</v>
      </c>
      <c r="O73" s="47" t="str">
        <f>A84</f>
        <v>MD3.10</v>
      </c>
      <c r="S73" s="41" t="s">
        <v>140</v>
      </c>
    </row>
    <row r="74" spans="1:19" outlineLevel="1">
      <c r="B74" s="52" t="s">
        <v>1090</v>
      </c>
      <c r="C74" s="238" t="str">
        <f>VLOOKUP($B74,[3]Codes!$A$1:$K$65536,2,FALSE)</f>
        <v>Response</v>
      </c>
      <c r="D74" s="50"/>
      <c r="E74" s="238" t="str">
        <f>VLOOKUP($B74,[3]Codes!$A$1:$K$65536,4,FALSE)</f>
        <v>Category option</v>
      </c>
      <c r="F74" s="238">
        <f>VLOOKUP($B74,[3]Codes!$A$1:$K$65536,5,FALSE)</f>
        <v>6</v>
      </c>
      <c r="G74" s="50"/>
      <c r="H74" s="50"/>
      <c r="I74" s="50"/>
      <c r="J74" s="50"/>
      <c r="K74" s="430"/>
      <c r="L74" s="430" t="str">
        <f>VLOOKUP($B74,[3]Codes!$A$1:$K$65536,9,FALSE)</f>
        <v>Private car / truck (payment given)</v>
      </c>
      <c r="M74" s="430"/>
      <c r="N74" s="430" t="str">
        <f>VLOOKUP($B74,[3]Codes!$A$1:$K$65536,11,FALSE)</f>
        <v>Kareta / truk privadu (fo osan)</v>
      </c>
      <c r="O74" s="47" t="str">
        <f>A83</f>
        <v>MD3.09</v>
      </c>
      <c r="S74" s="41" t="s">
        <v>140</v>
      </c>
    </row>
    <row r="75" spans="1:19" outlineLevel="1">
      <c r="B75" s="52" t="s">
        <v>1091</v>
      </c>
      <c r="C75" s="238" t="str">
        <f>VLOOKUP($B75,[3]Codes!$A$1:$K$65536,2,FALSE)</f>
        <v>Response</v>
      </c>
      <c r="D75" s="50"/>
      <c r="E75" s="238" t="str">
        <f>VLOOKUP($B75,[3]Codes!$A$1:$K$65536,4,FALSE)</f>
        <v>Category option</v>
      </c>
      <c r="F75" s="238">
        <f>VLOOKUP($B75,[3]Codes!$A$1:$K$65536,5,FALSE)</f>
        <v>7</v>
      </c>
      <c r="G75" s="50"/>
      <c r="H75" s="50"/>
      <c r="I75" s="50"/>
      <c r="J75" s="50"/>
      <c r="K75" s="430"/>
      <c r="L75" s="430" t="str">
        <f>VLOOKUP($B75,[3]Codes!$A$1:$K$65536,9,FALSE)</f>
        <v>Public truck / mikrolet / bus / angguna</v>
      </c>
      <c r="M75" s="430"/>
      <c r="N75" s="430" t="str">
        <f>VLOOKUP($B75,[3]Codes!$A$1:$K$65536,11,FALSE)</f>
        <v>Angguna / bis / mikrolet / truk publiku</v>
      </c>
      <c r="O75" s="47" t="str">
        <f>A84</f>
        <v>MD3.10</v>
      </c>
      <c r="S75" s="41" t="s">
        <v>140</v>
      </c>
    </row>
    <row r="76" spans="1:19" outlineLevel="1">
      <c r="B76" s="52" t="s">
        <v>1092</v>
      </c>
      <c r="C76" s="238" t="str">
        <f>VLOOKUP($B76,[3]Codes!$A$1:$K$65536,2,FALSE)</f>
        <v>Response</v>
      </c>
      <c r="D76" s="50"/>
      <c r="E76" s="238" t="str">
        <f>VLOOKUP($B76,[3]Codes!$A$1:$K$65536,4,FALSE)</f>
        <v>Category option</v>
      </c>
      <c r="F76" s="238">
        <f>VLOOKUP($B76,[3]Codes!$A$1:$K$65536,5,FALSE)</f>
        <v>8</v>
      </c>
      <c r="G76" s="50"/>
      <c r="H76" s="50"/>
      <c r="I76" s="50"/>
      <c r="J76" s="50"/>
      <c r="K76" s="430"/>
      <c r="L76" s="430" t="str">
        <f>VLOOKUP($B76,[3]Codes!$A$1:$K$65536,9,FALSE)</f>
        <v>Taxi</v>
      </c>
      <c r="M76" s="430"/>
      <c r="N76" s="430" t="str">
        <f>VLOOKUP($B76,[3]Codes!$A$1:$K$65536,11,FALSE)</f>
        <v>Taxi</v>
      </c>
      <c r="O76" s="47" t="str">
        <f>A83</f>
        <v>MD3.09</v>
      </c>
      <c r="S76" s="41" t="s">
        <v>140</v>
      </c>
    </row>
    <row r="77" spans="1:19" outlineLevel="1">
      <c r="B77" s="52" t="s">
        <v>1093</v>
      </c>
      <c r="C77" s="238" t="str">
        <f>VLOOKUP($B77,[3]Codes!$A$1:$K$65536,2,FALSE)</f>
        <v>Response</v>
      </c>
      <c r="D77" s="50"/>
      <c r="E77" s="238" t="str">
        <f>VLOOKUP($B77,[3]Codes!$A$1:$K$65536,4,FALSE)</f>
        <v>Category option</v>
      </c>
      <c r="F77" s="238">
        <f>VLOOKUP($B77,[3]Codes!$A$1:$K$65536,5,FALSE)</f>
        <v>9</v>
      </c>
      <c r="G77" s="50"/>
      <c r="H77" s="50"/>
      <c r="I77" s="50"/>
      <c r="J77" s="50"/>
      <c r="K77" s="430"/>
      <c r="L77" s="430" t="str">
        <f>VLOOKUP($B77,[3]Codes!$A$1:$K$65536,9,FALSE)</f>
        <v>Horse</v>
      </c>
      <c r="M77" s="430"/>
      <c r="N77" s="430" t="str">
        <f>VLOOKUP($B77,[3]Codes!$A$1:$K$65536,11,FALSE)</f>
        <v>Kuda</v>
      </c>
      <c r="O77" s="47" t="str">
        <f>A84</f>
        <v>MD3.10</v>
      </c>
      <c r="S77" s="41" t="s">
        <v>140</v>
      </c>
    </row>
    <row r="78" spans="1:19" outlineLevel="1">
      <c r="B78" s="52" t="s">
        <v>1094</v>
      </c>
      <c r="C78" s="238" t="str">
        <f>VLOOKUP($B78,[3]Codes!$A$1:$K$65536,2,FALSE)</f>
        <v>Response</v>
      </c>
      <c r="D78" s="50"/>
      <c r="E78" s="238" t="str">
        <f>VLOOKUP($B78,[3]Codes!$A$1:$K$65536,4,FALSE)</f>
        <v>Category option</v>
      </c>
      <c r="F78" s="238">
        <f>VLOOKUP($B78,[3]Codes!$A$1:$K$65536,5,FALSE)</f>
        <v>10</v>
      </c>
      <c r="G78" s="50"/>
      <c r="H78" s="50"/>
      <c r="I78" s="50"/>
      <c r="J78" s="50"/>
      <c r="K78" s="430"/>
      <c r="L78" s="430" t="str">
        <f>VLOOKUP($B78,[3]Codes!$A$1:$K$65536,9,FALSE)</f>
        <v>Boat (own or no payment given)</v>
      </c>
      <c r="M78" s="430"/>
      <c r="N78" s="430" t="str">
        <f>VLOOKUP($B78,[3]Codes!$A$1:$K$65536,11,FALSE)</f>
        <v>Ber'o (ninian ka la fo osan)</v>
      </c>
      <c r="O78" s="47" t="str">
        <f>A84</f>
        <v>MD3.10</v>
      </c>
      <c r="S78" s="41" t="s">
        <v>140</v>
      </c>
    </row>
    <row r="79" spans="1:19" outlineLevel="1">
      <c r="B79" s="52" t="s">
        <v>1095</v>
      </c>
      <c r="C79" s="238" t="str">
        <f>VLOOKUP($B79,[3]Codes!$A$1:$K$65536,2,FALSE)</f>
        <v>Response</v>
      </c>
      <c r="D79" s="50"/>
      <c r="E79" s="238" t="str">
        <f>VLOOKUP($B79,[3]Codes!$A$1:$K$65536,4,FALSE)</f>
        <v>Category option</v>
      </c>
      <c r="F79" s="238">
        <f>VLOOKUP($B79,[3]Codes!$A$1:$K$65536,5,FALSE)</f>
        <v>11</v>
      </c>
      <c r="G79" s="50"/>
      <c r="H79" s="50"/>
      <c r="I79" s="50"/>
      <c r="J79" s="50"/>
      <c r="K79" s="430"/>
      <c r="L79" s="430" t="str">
        <f>VLOOKUP($B79,[3]Codes!$A$1:$K$65536,9,FALSE)</f>
        <v>Boat (payment given)</v>
      </c>
      <c r="M79" s="430"/>
      <c r="N79" s="430" t="str">
        <f>VLOOKUP($B79,[3]Codes!$A$1:$K$65536,11,FALSE)</f>
        <v>Ber'o (fo osan)</v>
      </c>
      <c r="O79" s="47" t="str">
        <f>A83</f>
        <v>MD3.09</v>
      </c>
      <c r="S79" s="41" t="s">
        <v>140</v>
      </c>
    </row>
    <row r="80" spans="1:19" outlineLevel="1">
      <c r="B80" s="52" t="s">
        <v>1096</v>
      </c>
      <c r="C80" s="238" t="str">
        <f>VLOOKUP($B80,[3]Codes!$A$1:$K$65536,2,FALSE)</f>
        <v>Response</v>
      </c>
      <c r="D80" s="50"/>
      <c r="E80" s="238" t="str">
        <f>VLOOKUP($B80,[3]Codes!$A$1:$K$65536,4,FALSE)</f>
        <v>Category option</v>
      </c>
      <c r="F80" s="238">
        <f>VLOOKUP($B80,[3]Codes!$A$1:$K$65536,5,FALSE)</f>
        <v>12</v>
      </c>
      <c r="G80" s="50"/>
      <c r="H80" s="50"/>
      <c r="I80" s="50"/>
      <c r="J80" s="50"/>
      <c r="K80" s="430"/>
      <c r="L80" s="430" t="str">
        <f>VLOOKUP($B80,[3]Codes!$A$1:$K$65536,9,FALSE)</f>
        <v>Public Ferry</v>
      </c>
      <c r="M80" s="430"/>
      <c r="N80" s="430" t="str">
        <f>VLOOKUP($B80,[3]Codes!$A$1:$K$65536,11,FALSE)</f>
        <v>Ferry</v>
      </c>
      <c r="O80" s="47" t="str">
        <f>A83</f>
        <v>MD3.09</v>
      </c>
      <c r="S80" s="41" t="s">
        <v>140</v>
      </c>
    </row>
    <row r="81" spans="1:19" outlineLevel="1">
      <c r="A81" s="52"/>
      <c r="B81" s="52" t="s">
        <v>428</v>
      </c>
      <c r="C81" s="238" t="str">
        <f>VLOOKUP($B81,[3]Codes!$A$1:$K$65536,2,FALSE)</f>
        <v>Response</v>
      </c>
      <c r="D81" s="50"/>
      <c r="E81" s="238" t="str">
        <f>VLOOKUP($B81,[3]Codes!$A$1:$K$65536,4,FALSE)</f>
        <v>Category option</v>
      </c>
      <c r="F81" s="238">
        <f>VLOOKUP($B81,[3]Codes!$A$1:$K$65536,5,FALSE)</f>
        <v>997</v>
      </c>
      <c r="G81" s="50"/>
      <c r="H81" s="50"/>
      <c r="I81" s="50"/>
      <c r="J81" s="50"/>
      <c r="K81" s="430"/>
      <c r="L81" s="430" t="str">
        <f>VLOOKUP($B81,[3]Codes!$A$1:$K$65536,9,FALSE)</f>
        <v>Other (specify)</v>
      </c>
      <c r="M81" s="430"/>
      <c r="N81" s="430" t="str">
        <f>VLOOKUP($B81,[3]Codes!$A$1:$K$65536,11,FALSE)</f>
        <v>Seluk (spesifika)</v>
      </c>
      <c r="O81" s="47" t="str">
        <f>A82</f>
        <v>MD3.08x</v>
      </c>
      <c r="S81" s="41" t="s">
        <v>140</v>
      </c>
    </row>
    <row r="82" spans="1:19" s="35" customFormat="1">
      <c r="A82" s="46" t="s">
        <v>1118</v>
      </c>
      <c r="B82" s="93"/>
      <c r="C82" s="135" t="str">
        <f>VLOOKUP($A82,'[3]Recurring Qns'!$A$1:$K$65536,3,FALSE)</f>
        <v>Question</v>
      </c>
      <c r="D82" s="135" t="str">
        <f>VLOOKUP($A82,'[3]Recurring Qns'!$A$1:$K$65536,4,FALSE)</f>
        <v>Enumerator completes</v>
      </c>
      <c r="E82" s="135" t="str">
        <f>VLOOKUP($A82,'[3]Recurring Qns'!$A$1:$K$65536,5,FALSE)</f>
        <v>Text response</v>
      </c>
      <c r="F82" s="135" t="str">
        <f>VLOOKUP($A82,'[3]Recurring Qns'!$A$1:$K$65536,6,FALSE)</f>
        <v>Text</v>
      </c>
      <c r="G82" s="135" t="str">
        <f>VLOOKUP($A82,'[3]Recurring Qns'!$A$1:$K$65536,7,FALSE)</f>
        <v>-</v>
      </c>
      <c r="H82" s="135" t="str">
        <f>VLOOKUP($A82,'[3]Recurring Qns'!$A$1:$K$65536,8,FALSE)</f>
        <v>-</v>
      </c>
      <c r="I82" s="135"/>
      <c r="J82" s="135"/>
      <c r="K82" s="432" t="str">
        <f>VLOOKUP($A82,'[3]Recurring Qns'!$A$1:$K$65536,9,FALSE)</f>
        <v>[Specify other mode of transport]</v>
      </c>
      <c r="L82" s="432"/>
      <c r="M82" s="432" t="str">
        <f>VLOOKUP($A82,'[3]Recurring Qns'!$A$1:$K$65536,11,FALSE)</f>
        <v>[Spesifika transporte seluk]</v>
      </c>
      <c r="N82" s="433"/>
      <c r="O82" s="109" t="str">
        <f>A84</f>
        <v>MD3.10</v>
      </c>
      <c r="P82" s="113"/>
      <c r="Q82" s="49"/>
      <c r="R82" s="49"/>
      <c r="S82" s="41" t="s">
        <v>140</v>
      </c>
    </row>
    <row r="83" spans="1:19" s="43" customFormat="1">
      <c r="A83" s="46" t="s">
        <v>1119</v>
      </c>
      <c r="B83" s="113"/>
      <c r="C83" s="135" t="str">
        <f>VLOOKUP($A83,'[3]Recurring Qns'!$A$1:$K$65536,3,FALSE)</f>
        <v>Question</v>
      </c>
      <c r="D83" s="135" t="str">
        <f>VLOOKUP($A83,'[3]Recurring Qns'!$A$1:$K$65536,4,FALSE)</f>
        <v>Read question</v>
      </c>
      <c r="E83" s="135" t="str">
        <f>VLOOKUP($A83,'[3]Recurring Qns'!$A$1:$K$65536,5,FALSE)</f>
        <v>Numeric response</v>
      </c>
      <c r="F83" s="135" t="str">
        <f>VLOOKUP($A83,'[3]Recurring Qns'!$A$1:$K$65536,6,FALSE)</f>
        <v>XX.XX</v>
      </c>
      <c r="G83" s="135">
        <f>VLOOKUP($A83,'[3]Recurring Qns'!$A$1:$K$65536,7,FALSE)</f>
        <v>0</v>
      </c>
      <c r="H83" s="135">
        <f>VLOOKUP($A83,'[3]Recurring Qns'!$A$1:$K$65536,8,FALSE)</f>
        <v>0</v>
      </c>
      <c r="I83" s="135"/>
      <c r="J83" s="135"/>
      <c r="K83" s="432" t="str">
        <f>VLOOKUP($A83,'[3]Recurring Qns'!$A$1:$K$65536,9,FALSE)</f>
        <v>In total, how much did you pay for the journey from home to the district capital?</v>
      </c>
      <c r="L83" s="432"/>
      <c r="M83" s="432" t="str">
        <f>VLOOKUP($A83,'[3]Recurring Qns'!$A$1:$K$65536,11,FALSE)</f>
        <v>Hamutuk, husi ita nia fatin ba to'o iha kapital distritu ne'e, ita selu hira?</v>
      </c>
      <c r="N83" s="433"/>
      <c r="O83" s="123" t="str">
        <f>A84</f>
        <v>MD3.10</v>
      </c>
      <c r="P83" s="42"/>
      <c r="Q83" s="41"/>
      <c r="R83" s="41"/>
      <c r="S83" s="41" t="s">
        <v>140</v>
      </c>
    </row>
    <row r="84" spans="1:19" s="43" customFormat="1" ht="33.75" customHeight="1">
      <c r="A84" s="46" t="s">
        <v>1120</v>
      </c>
      <c r="B84" s="113"/>
      <c r="C84" s="135" t="str">
        <f>VLOOKUP($A84,'[3]Recurring Qns'!$A$1:$K$65536,3,FALSE)</f>
        <v>Question</v>
      </c>
      <c r="D84" s="135" t="str">
        <f>VLOOKUP($A84,'[3]Recurring Qns'!$A$1:$K$65536,4,FALSE)</f>
        <v>Read question</v>
      </c>
      <c r="E84" s="135" t="str">
        <f>VLOOKUP($A84,'[3]Recurring Qns'!$A$1:$K$65536,5,FALSE)</f>
        <v>Numeric response</v>
      </c>
      <c r="F84" s="135" t="str">
        <f>VLOOKUP($A84,'[3]Recurring Qns'!$A$1:$K$65536,6,FALSE)</f>
        <v>Time: minutes + hours</v>
      </c>
      <c r="G84" s="135">
        <f>VLOOKUP($A84,'[3]Recurring Qns'!$A$1:$K$65536,7,FALSE)</f>
        <v>0</v>
      </c>
      <c r="H84" s="135">
        <f>VLOOKUP($A84,'[3]Recurring Qns'!$A$1:$K$65536,8,FALSE)</f>
        <v>0</v>
      </c>
      <c r="I84" s="135"/>
      <c r="J84" s="135"/>
      <c r="K84" s="513" t="str">
        <f>VLOOKUP($A84,'[3]Recurring Qns'!$A$1:$K$65536,9,FALSE)</f>
        <v>This last time you went to the district capital, how long did the journey take, from the time you left your house to the time you arrived there?</v>
      </c>
      <c r="L84" s="513"/>
      <c r="M84" s="450" t="s">
        <v>2969</v>
      </c>
      <c r="N84" s="433"/>
      <c r="O84" s="123"/>
      <c r="P84" s="42" t="s">
        <v>1121</v>
      </c>
      <c r="Q84" s="41"/>
      <c r="R84" s="41"/>
      <c r="S84" s="41" t="s">
        <v>140</v>
      </c>
    </row>
    <row r="85" spans="1:19" s="204" customFormat="1">
      <c r="A85" s="203" t="s">
        <v>1122</v>
      </c>
      <c r="B85" s="203"/>
      <c r="C85" s="203"/>
      <c r="D85" s="203"/>
      <c r="E85" s="203"/>
      <c r="F85" s="203"/>
      <c r="G85" s="205"/>
      <c r="H85" s="205"/>
      <c r="I85" s="205"/>
      <c r="J85" s="205"/>
      <c r="K85" s="444"/>
      <c r="L85" s="445"/>
      <c r="M85" s="446"/>
      <c r="N85" s="447"/>
      <c r="O85" s="248"/>
      <c r="P85" s="205"/>
      <c r="Q85" s="203"/>
      <c r="R85" s="203"/>
      <c r="S85" s="249"/>
    </row>
    <row r="86" spans="1:19" s="43" customFormat="1">
      <c r="A86" s="46" t="s">
        <v>1123</v>
      </c>
      <c r="B86" s="113"/>
      <c r="C86" s="113" t="s">
        <v>11</v>
      </c>
      <c r="D86" s="113" t="s">
        <v>137</v>
      </c>
      <c r="E86" s="113" t="s">
        <v>104</v>
      </c>
      <c r="F86" s="113" t="s">
        <v>1043</v>
      </c>
      <c r="G86" s="113">
        <v>0</v>
      </c>
      <c r="H86" s="113">
        <v>0</v>
      </c>
      <c r="I86" s="113"/>
      <c r="J86" s="113"/>
      <c r="K86" s="432" t="s">
        <v>2968</v>
      </c>
      <c r="L86" s="432"/>
      <c r="M86" s="432" t="s">
        <v>2970</v>
      </c>
      <c r="N86" s="433"/>
      <c r="O86" s="123" t="s">
        <v>139</v>
      </c>
      <c r="P86" s="42"/>
      <c r="Q86" s="41"/>
      <c r="R86" s="41"/>
      <c r="S86" s="41" t="s">
        <v>140</v>
      </c>
    </row>
    <row r="87" spans="1:19" s="204" customFormat="1">
      <c r="A87" s="203" t="s">
        <v>998</v>
      </c>
      <c r="B87" s="203"/>
      <c r="C87" s="203"/>
      <c r="D87" s="203"/>
      <c r="E87" s="203"/>
      <c r="F87" s="203"/>
      <c r="G87" s="205"/>
      <c r="H87" s="205"/>
      <c r="I87" s="205"/>
      <c r="J87" s="205"/>
      <c r="K87" s="444"/>
      <c r="L87" s="445"/>
      <c r="M87" s="446"/>
      <c r="N87" s="447"/>
      <c r="O87" s="248"/>
      <c r="P87" s="205"/>
      <c r="Q87" s="203"/>
      <c r="R87" s="203"/>
      <c r="S87" s="249"/>
    </row>
    <row r="88" spans="1:19" s="244" customFormat="1">
      <c r="A88" s="192" t="s">
        <v>1107</v>
      </c>
      <c r="B88" s="192"/>
      <c r="C88" s="192"/>
      <c r="D88" s="192"/>
      <c r="E88" s="192"/>
      <c r="F88" s="192"/>
      <c r="G88" s="193"/>
      <c r="H88" s="193"/>
      <c r="I88" s="193"/>
      <c r="J88" s="193"/>
      <c r="K88" s="440"/>
      <c r="L88" s="440"/>
      <c r="M88" s="441"/>
      <c r="N88" s="442"/>
      <c r="O88" s="194"/>
      <c r="P88" s="193"/>
      <c r="Q88" s="192"/>
      <c r="R88" s="192"/>
      <c r="S88" s="245"/>
    </row>
    <row r="89" spans="1:19" s="235" customFormat="1">
      <c r="A89" s="231" t="s">
        <v>1124</v>
      </c>
      <c r="B89" s="231"/>
      <c r="C89" s="231"/>
      <c r="D89" s="231"/>
      <c r="E89" s="231"/>
      <c r="F89" s="231"/>
      <c r="G89" s="232"/>
      <c r="H89" s="232"/>
      <c r="I89" s="232"/>
      <c r="J89" s="232"/>
      <c r="K89" s="423"/>
      <c r="L89" s="424"/>
      <c r="M89" s="425"/>
      <c r="N89" s="426"/>
      <c r="O89" s="236"/>
      <c r="P89" s="233"/>
      <c r="Q89" s="231"/>
      <c r="R89" s="231"/>
      <c r="S89" s="237"/>
    </row>
    <row r="90" spans="1:19" s="244" customFormat="1">
      <c r="A90" s="192" t="s">
        <v>1125</v>
      </c>
      <c r="B90" s="192"/>
      <c r="C90" s="192"/>
      <c r="D90" s="192"/>
      <c r="E90" s="192"/>
      <c r="F90" s="192"/>
      <c r="G90" s="193"/>
      <c r="H90" s="193"/>
      <c r="I90" s="193"/>
      <c r="J90" s="193"/>
      <c r="K90" s="439"/>
      <c r="L90" s="440"/>
      <c r="M90" s="441"/>
      <c r="N90" s="442"/>
      <c r="O90" s="194"/>
      <c r="P90" s="193"/>
      <c r="Q90" s="192"/>
      <c r="R90" s="192"/>
      <c r="S90" s="245" t="s">
        <v>140</v>
      </c>
    </row>
    <row r="91" spans="1:19" s="35" customFormat="1">
      <c r="A91" s="46" t="s">
        <v>1126</v>
      </c>
      <c r="B91" s="93"/>
      <c r="C91" s="135" t="str">
        <f>VLOOKUP($A91,'[3]Recurring Qns'!$A$1:$K$65536,3,FALSE)</f>
        <v>Question</v>
      </c>
      <c r="D91" s="135" t="str">
        <f>VLOOKUP($A91,'[3]Recurring Qns'!$A$1:$K$65536,4,FALSE)</f>
        <v>Read question</v>
      </c>
      <c r="E91" s="135" t="str">
        <f>VLOOKUP($A91,'[3]Recurring Qns'!$A$1:$K$65536,5,FALSE)</f>
        <v>Category - choose one</v>
      </c>
      <c r="F91" s="135" t="str">
        <f>VLOOKUP($A91,'[3]Recurring Qns'!$A$1:$K$65536,6,FALSE)</f>
        <v>Code</v>
      </c>
      <c r="G91" s="135">
        <f>VLOOKUP($A91,'[3]Recurring Qns'!$A$1:$K$65536,7,FALSE)</f>
        <v>0</v>
      </c>
      <c r="H91" s="135">
        <f>VLOOKUP($A91,'[3]Recurring Qns'!$A$1:$K$65536,8,FALSE)</f>
        <v>0</v>
      </c>
      <c r="I91" s="135"/>
      <c r="J91" s="135"/>
      <c r="K91" s="432" t="str">
        <f>VLOOKUP($A91,'[3]Recurring Qns'!$A$1:$K$65536,9,FALSE)</f>
        <v>When was the last time you went to Dili?</v>
      </c>
      <c r="L91" s="432"/>
      <c r="M91" s="432" t="str">
        <f>VLOOKUP($A91,'[3]Recurring Qns'!$A$1:$K$65536,11,FALSE)</f>
        <v>Horbain hira mak tempu ikus liu ita ba Dili?</v>
      </c>
      <c r="N91" s="433"/>
      <c r="O91" s="62"/>
      <c r="P91" s="113" t="s">
        <v>1127</v>
      </c>
      <c r="Q91" s="49"/>
      <c r="R91" s="49"/>
      <c r="S91" s="41" t="s">
        <v>140</v>
      </c>
    </row>
    <row r="92" spans="1:19" outlineLevel="1">
      <c r="A92" s="52"/>
      <c r="B92" s="52" t="s">
        <v>1059</v>
      </c>
      <c r="C92" s="238" t="str">
        <f>VLOOKUP($B92,[3]Codes!$A$1:$K$65536,2,FALSE)</f>
        <v>Response</v>
      </c>
      <c r="D92" s="50"/>
      <c r="E92" s="238" t="str">
        <f>VLOOKUP($B92,[3]Codes!$A$1:$K$65536,4,FALSE)</f>
        <v>Category option</v>
      </c>
      <c r="F92" s="238">
        <f>VLOOKUP($B92,[3]Codes!$A$1:$K$65536,5,FALSE)</f>
        <v>1</v>
      </c>
      <c r="G92" s="50"/>
      <c r="H92" s="50"/>
      <c r="I92" s="50"/>
      <c r="J92" s="50"/>
      <c r="K92" s="430"/>
      <c r="L92" s="430" t="str">
        <f>VLOOKUP($B92,[3]Codes!$A$1:$K$65536,9,FALSE)</f>
        <v>Date: year, month, day</v>
      </c>
      <c r="M92" s="430"/>
      <c r="N92" s="430" t="s">
        <v>2991</v>
      </c>
      <c r="O92" s="47" t="str">
        <f t="shared" ref="O92:O97" si="2">A100</f>
        <v>MD4.02</v>
      </c>
      <c r="S92" s="41" t="s">
        <v>140</v>
      </c>
    </row>
    <row r="93" spans="1:19" outlineLevel="1">
      <c r="A93" s="52"/>
      <c r="B93" s="52" t="s">
        <v>1060</v>
      </c>
      <c r="C93" s="238" t="str">
        <f>VLOOKUP($B93,[3]Codes!$A$1:$K$65536,2,FALSE)</f>
        <v>Response</v>
      </c>
      <c r="D93" s="50"/>
      <c r="E93" s="238" t="str">
        <f>VLOOKUP($B93,[3]Codes!$A$1:$K$65536,4,FALSE)</f>
        <v>Category option</v>
      </c>
      <c r="F93" s="238">
        <f>VLOOKUP($B93,[3]Codes!$A$1:$K$65536,5,FALSE)</f>
        <v>2</v>
      </c>
      <c r="G93" s="50"/>
      <c r="H93" s="50"/>
      <c r="I93" s="50"/>
      <c r="J93" s="50"/>
      <c r="K93" s="430"/>
      <c r="L93" s="430" t="str">
        <f>VLOOKUP($B93,[3]Codes!$A$1:$K$65536,9,FALSE)</f>
        <v>Date: year, month only</v>
      </c>
      <c r="M93" s="430"/>
      <c r="N93" s="430" t="s">
        <v>1061</v>
      </c>
      <c r="O93" s="47" t="str">
        <f t="shared" si="2"/>
        <v>MD4.03</v>
      </c>
      <c r="S93" s="41" t="s">
        <v>140</v>
      </c>
    </row>
    <row r="94" spans="1:19" outlineLevel="1">
      <c r="A94" s="52"/>
      <c r="B94" s="52" t="s">
        <v>1062</v>
      </c>
      <c r="C94" s="238" t="str">
        <f>VLOOKUP($B94,[3]Codes!$A$1:$K$65536,2,FALSE)</f>
        <v>Response</v>
      </c>
      <c r="D94" s="50"/>
      <c r="E94" s="238" t="str">
        <f>VLOOKUP($B94,[3]Codes!$A$1:$K$65536,4,FALSE)</f>
        <v>Category option</v>
      </c>
      <c r="F94" s="238">
        <f>VLOOKUP($B94,[3]Codes!$A$1:$K$65536,5,FALSE)</f>
        <v>3</v>
      </c>
      <c r="G94" s="50"/>
      <c r="H94" s="50"/>
      <c r="I94" s="50"/>
      <c r="J94" s="50"/>
      <c r="K94" s="430"/>
      <c r="L94" s="430" t="str">
        <f>VLOOKUP($B94,[3]Codes!$A$1:$K$65536,9,FALSE)</f>
        <v>Days ago</v>
      </c>
      <c r="M94" s="430"/>
      <c r="N94" s="430" t="s">
        <v>1063</v>
      </c>
      <c r="O94" s="47" t="str">
        <f t="shared" si="2"/>
        <v>MD4.04</v>
      </c>
      <c r="S94" s="41" t="s">
        <v>140</v>
      </c>
    </row>
    <row r="95" spans="1:19" outlineLevel="1">
      <c r="A95" s="52"/>
      <c r="B95" s="52" t="s">
        <v>1064</v>
      </c>
      <c r="C95" s="238" t="str">
        <f>VLOOKUP($B95,[3]Codes!$A$1:$K$65536,2,FALSE)</f>
        <v>Response</v>
      </c>
      <c r="D95" s="50"/>
      <c r="E95" s="238" t="str">
        <f>VLOOKUP($B95,[3]Codes!$A$1:$K$65536,4,FALSE)</f>
        <v>Category option</v>
      </c>
      <c r="F95" s="238">
        <f>VLOOKUP($B95,[3]Codes!$A$1:$K$65536,5,FALSE)</f>
        <v>4</v>
      </c>
      <c r="G95" s="50"/>
      <c r="H95" s="50"/>
      <c r="I95" s="50"/>
      <c r="J95" s="50"/>
      <c r="K95" s="430"/>
      <c r="L95" s="430" t="str">
        <f>VLOOKUP($B95,[3]Codes!$A$1:$K$65536,9,FALSE)</f>
        <v>Weeks ago</v>
      </c>
      <c r="M95" s="430"/>
      <c r="N95" s="430" t="s">
        <v>1065</v>
      </c>
      <c r="O95" s="47" t="str">
        <f t="shared" si="2"/>
        <v>MD4.05</v>
      </c>
      <c r="S95" s="41" t="s">
        <v>140</v>
      </c>
    </row>
    <row r="96" spans="1:19" outlineLevel="1">
      <c r="A96" s="52"/>
      <c r="B96" s="52" t="s">
        <v>1066</v>
      </c>
      <c r="C96" s="238" t="str">
        <f>VLOOKUP($B96,[3]Codes!$A$1:$K$65536,2,FALSE)</f>
        <v>Response</v>
      </c>
      <c r="D96" s="50"/>
      <c r="E96" s="238" t="str">
        <f>VLOOKUP($B96,[3]Codes!$A$1:$K$65536,4,FALSE)</f>
        <v>Category option</v>
      </c>
      <c r="F96" s="238">
        <f>VLOOKUP($B96,[3]Codes!$A$1:$K$65536,5,FALSE)</f>
        <v>5</v>
      </c>
      <c r="G96" s="50"/>
      <c r="H96" s="50"/>
      <c r="I96" s="50"/>
      <c r="J96" s="50"/>
      <c r="K96" s="430"/>
      <c r="L96" s="430" t="str">
        <f>VLOOKUP($B96,[3]Codes!$A$1:$K$65536,9,FALSE)</f>
        <v>Months ago</v>
      </c>
      <c r="M96" s="430"/>
      <c r="N96" s="430" t="s">
        <v>1067</v>
      </c>
      <c r="O96" s="47" t="str">
        <f t="shared" si="2"/>
        <v>MD4.06</v>
      </c>
      <c r="S96" s="41" t="s">
        <v>140</v>
      </c>
    </row>
    <row r="97" spans="1:19" outlineLevel="1">
      <c r="A97" s="52"/>
      <c r="B97" s="52" t="s">
        <v>1068</v>
      </c>
      <c r="C97" s="238" t="str">
        <f>VLOOKUP($B97,[3]Codes!$A$1:$K$65536,2,FALSE)</f>
        <v>Response</v>
      </c>
      <c r="D97" s="50"/>
      <c r="E97" s="238" t="str">
        <f>VLOOKUP($B97,[3]Codes!$A$1:$K$65536,4,FALSE)</f>
        <v>Category option</v>
      </c>
      <c r="F97" s="238">
        <f>VLOOKUP($B97,[3]Codes!$A$1:$K$65536,5,FALSE)</f>
        <v>6</v>
      </c>
      <c r="G97" s="50"/>
      <c r="H97" s="50"/>
      <c r="I97" s="50"/>
      <c r="J97" s="50"/>
      <c r="K97" s="430"/>
      <c r="L97" s="430" t="str">
        <f>VLOOKUP($B97,[3]Codes!$A$1:$K$65536,9,FALSE)</f>
        <v>Years ago</v>
      </c>
      <c r="M97" s="430"/>
      <c r="N97" s="430" t="s">
        <v>1069</v>
      </c>
      <c r="O97" s="47" t="str">
        <f t="shared" si="2"/>
        <v>MD4.07</v>
      </c>
      <c r="S97" s="41" t="s">
        <v>140</v>
      </c>
    </row>
    <row r="98" spans="1:19" outlineLevel="1">
      <c r="A98" s="52"/>
      <c r="B98" s="52" t="s">
        <v>1070</v>
      </c>
      <c r="C98" s="238" t="str">
        <f>VLOOKUP($B98,[3]Codes!$A$1:$K$65536,2,FALSE)</f>
        <v>Response</v>
      </c>
      <c r="D98" s="50"/>
      <c r="E98" s="238" t="str">
        <f>VLOOKUP($B98,[3]Codes!$A$1:$K$65536,4,FALSE)</f>
        <v>Category option</v>
      </c>
      <c r="F98" s="238">
        <f>VLOOKUP($B98,[3]Codes!$A$1:$K$65536,5,FALSE)</f>
        <v>993</v>
      </c>
      <c r="G98" s="50"/>
      <c r="H98" s="50"/>
      <c r="I98" s="50"/>
      <c r="J98" s="50"/>
      <c r="K98" s="430"/>
      <c r="L98" s="430" t="str">
        <f>VLOOKUP($B98,[3]Codes!$A$1:$K$65536,9,FALSE)</f>
        <v>Never</v>
      </c>
      <c r="M98" s="430"/>
      <c r="N98" s="430" t="s">
        <v>2252</v>
      </c>
      <c r="O98" s="47" t="s">
        <v>139</v>
      </c>
      <c r="S98" s="41" t="s">
        <v>140</v>
      </c>
    </row>
    <row r="99" spans="1:19" outlineLevel="1">
      <c r="A99" s="52"/>
      <c r="B99" s="52" t="s">
        <v>320</v>
      </c>
      <c r="C99" s="238" t="str">
        <f>VLOOKUP($B99,[3]Codes!$A$1:$K$65536,2,FALSE)</f>
        <v>Response</v>
      </c>
      <c r="D99" s="50"/>
      <c r="E99" s="238" t="str">
        <f>VLOOKUP($B99,[3]Codes!$A$1:$K$65536,4,FALSE)</f>
        <v>Category option</v>
      </c>
      <c r="F99" s="238">
        <f>VLOOKUP($B99,[3]Codes!$A$1:$K$65536,5,FALSE)</f>
        <v>998</v>
      </c>
      <c r="G99" s="50"/>
      <c r="H99" s="50"/>
      <c r="I99" s="50"/>
      <c r="J99" s="50"/>
      <c r="K99" s="430"/>
      <c r="L99" s="430" t="str">
        <f>VLOOKUP($B99,[3]Codes!$A$1:$K$65536,9,FALSE)</f>
        <v>Don't know</v>
      </c>
      <c r="M99" s="430"/>
      <c r="N99" s="430" t="s">
        <v>485</v>
      </c>
      <c r="O99" s="47" t="s">
        <v>139</v>
      </c>
      <c r="S99" s="41" t="s">
        <v>140</v>
      </c>
    </row>
    <row r="100" spans="1:19" s="43" customFormat="1">
      <c r="A100" s="46" t="s">
        <v>1128</v>
      </c>
      <c r="B100" s="113"/>
      <c r="C100" s="135" t="str">
        <f>VLOOKUP($A100,'[3]Recurring Qns'!$A$1:$K$65536,3,FALSE)</f>
        <v>Question</v>
      </c>
      <c r="D100" s="135" t="str">
        <f>VLOOKUP($A100,'[3]Recurring Qns'!$A$1:$K$65536,4,FALSE)</f>
        <v>Enumerator completes</v>
      </c>
      <c r="E100" s="135" t="str">
        <f>VLOOKUP($A100,'[3]Recurring Qns'!$A$1:$K$65536,5,FALSE)</f>
        <v>Numeric response</v>
      </c>
      <c r="F100" s="135" t="str">
        <f>VLOOKUP($A100,'[3]Recurring Qns'!$A$1:$K$65536,6,FALSE)</f>
        <v>Date: year + month + day</v>
      </c>
      <c r="G100" s="135">
        <f>VLOOKUP($A100,'[3]Recurring Qns'!$A$1:$K$65536,7,FALSE)</f>
        <v>0</v>
      </c>
      <c r="H100" s="135">
        <f>VLOOKUP($A100,'[3]Recurring Qns'!$A$1:$K$65536,8,FALSE)</f>
        <v>0</v>
      </c>
      <c r="I100" s="135"/>
      <c r="J100" s="135"/>
      <c r="K100" s="432" t="str">
        <f>VLOOKUP($A100,'[3]Recurring Qns'!$A$1:$K$65536,9,FALSE)</f>
        <v>[Select date]</v>
      </c>
      <c r="L100" s="432"/>
      <c r="M100" s="432" t="str">
        <f>VLOOKUP($A100,'[3]Recurring Qns'!$A$1:$K$65536,11,FALSE)</f>
        <v>[Hili data]</v>
      </c>
      <c r="N100" s="433"/>
      <c r="O100" s="123" t="str">
        <f>A106</f>
        <v>MD4.08</v>
      </c>
      <c r="P100" s="42"/>
      <c r="Q100" s="41"/>
      <c r="R100" s="41"/>
      <c r="S100" s="41" t="s">
        <v>140</v>
      </c>
    </row>
    <row r="101" spans="1:19" s="43" customFormat="1">
      <c r="A101" s="46" t="s">
        <v>1129</v>
      </c>
      <c r="B101" s="113"/>
      <c r="C101" s="135" t="str">
        <f>VLOOKUP($A101,'[3]Recurring Qns'!$A$1:$K$65536,3,FALSE)</f>
        <v>Question</v>
      </c>
      <c r="D101" s="135" t="str">
        <f>VLOOKUP($A101,'[3]Recurring Qns'!$A$1:$K$65536,4,FALSE)</f>
        <v>Enumerator completes</v>
      </c>
      <c r="E101" s="135" t="str">
        <f>VLOOKUP($A101,'[3]Recurring Qns'!$A$1:$K$65536,5,FALSE)</f>
        <v>Numeric response</v>
      </c>
      <c r="F101" s="135" t="str">
        <f>VLOOKUP($A101,'[3]Recurring Qns'!$A$1:$K$65536,6,FALSE)</f>
        <v>Date: year + month</v>
      </c>
      <c r="G101" s="135">
        <f>VLOOKUP($A101,'[3]Recurring Qns'!$A$1:$K$65536,7,FALSE)</f>
        <v>0</v>
      </c>
      <c r="H101" s="135">
        <f>VLOOKUP($A101,'[3]Recurring Qns'!$A$1:$K$65536,8,FALSE)</f>
        <v>0</v>
      </c>
      <c r="I101" s="135"/>
      <c r="J101" s="135"/>
      <c r="K101" s="432" t="str">
        <f>VLOOKUP($A101,'[3]Recurring Qns'!$A$1:$K$65536,9,FALSE)</f>
        <v>[Select date]</v>
      </c>
      <c r="L101" s="432"/>
      <c r="M101" s="432" t="str">
        <f>VLOOKUP($A100,'[3]Recurring Qns'!$A$1:$K$65536,11,FALSE)</f>
        <v>[Hili data]</v>
      </c>
      <c r="N101" s="433"/>
      <c r="O101" s="123" t="str">
        <f>A106</f>
        <v>MD4.08</v>
      </c>
      <c r="P101" s="42"/>
      <c r="Q101" s="41"/>
      <c r="R101" s="41"/>
      <c r="S101" s="41" t="s">
        <v>140</v>
      </c>
    </row>
    <row r="102" spans="1:19" s="43" customFormat="1">
      <c r="A102" s="46" t="s">
        <v>1130</v>
      </c>
      <c r="B102" s="113"/>
      <c r="C102" s="135" t="str">
        <f>VLOOKUP($A102,'[3]Recurring Qns'!$A$1:$K$65536,3,FALSE)</f>
        <v>Question</v>
      </c>
      <c r="D102" s="135" t="str">
        <f>VLOOKUP($A102,'[3]Recurring Qns'!$A$1:$K$65536,4,FALSE)</f>
        <v>Enumerator completes</v>
      </c>
      <c r="E102" s="135" t="str">
        <f>VLOOKUP($A102,'[3]Recurring Qns'!$A$1:$K$65536,5,FALSE)</f>
        <v>Numeric response</v>
      </c>
      <c r="F102" s="135" t="str">
        <f>VLOOKUP($A102,'[3]Recurring Qns'!$A$1:$K$65536,6,FALSE)</f>
        <v>XX</v>
      </c>
      <c r="G102" s="135">
        <f>VLOOKUP($A102,'[3]Recurring Qns'!$A$1:$K$65536,7,FALSE)</f>
        <v>0</v>
      </c>
      <c r="H102" s="135">
        <f>VLOOKUP($A102,'[3]Recurring Qns'!$A$1:$K$65536,8,FALSE)</f>
        <v>0</v>
      </c>
      <c r="I102" s="135"/>
      <c r="J102" s="135"/>
      <c r="K102" s="432" t="str">
        <f>VLOOKUP($A102,'[3]Recurring Qns'!$A$1:$K$65536,9,FALSE)</f>
        <v>[How many days ago?]</v>
      </c>
      <c r="L102" s="432"/>
      <c r="M102" s="432" t="s">
        <v>1074</v>
      </c>
      <c r="N102" s="433"/>
      <c r="O102" s="123" t="str">
        <f>A106</f>
        <v>MD4.08</v>
      </c>
      <c r="P102" s="42"/>
      <c r="Q102" s="41"/>
      <c r="R102" s="41"/>
      <c r="S102" s="41" t="s">
        <v>140</v>
      </c>
    </row>
    <row r="103" spans="1:19" s="43" customFormat="1">
      <c r="A103" s="46" t="s">
        <v>1131</v>
      </c>
      <c r="B103" s="113"/>
      <c r="C103" s="135" t="str">
        <f>VLOOKUP($A103,'[3]Recurring Qns'!$A$1:$K$65536,3,FALSE)</f>
        <v>Question</v>
      </c>
      <c r="D103" s="135" t="str">
        <f>VLOOKUP($A103,'[3]Recurring Qns'!$A$1:$K$65536,4,FALSE)</f>
        <v>Enumerator completes</v>
      </c>
      <c r="E103" s="135" t="str">
        <f>VLOOKUP($A103,'[3]Recurring Qns'!$A$1:$K$65536,5,FALSE)</f>
        <v>Numeric response</v>
      </c>
      <c r="F103" s="135" t="str">
        <f>VLOOKUP($A103,'[3]Recurring Qns'!$A$1:$K$65536,6,FALSE)</f>
        <v>XX</v>
      </c>
      <c r="G103" s="135">
        <f>VLOOKUP($A103,'[3]Recurring Qns'!$A$1:$K$65536,7,FALSE)</f>
        <v>0</v>
      </c>
      <c r="H103" s="135">
        <f>VLOOKUP($A103,'[3]Recurring Qns'!$A$1:$K$65536,8,FALSE)</f>
        <v>0</v>
      </c>
      <c r="I103" s="135"/>
      <c r="J103" s="135"/>
      <c r="K103" s="432" t="str">
        <f>VLOOKUP($A103,'[3]Recurring Qns'!$A$1:$K$65536,9,FALSE)</f>
        <v>[How many weeks ago?]</v>
      </c>
      <c r="L103" s="432"/>
      <c r="M103" s="432" t="s">
        <v>1076</v>
      </c>
      <c r="N103" s="433"/>
      <c r="O103" s="123" t="str">
        <f>A106</f>
        <v>MD4.08</v>
      </c>
      <c r="P103" s="42"/>
      <c r="Q103" s="41"/>
      <c r="R103" s="41"/>
      <c r="S103" s="41" t="s">
        <v>140</v>
      </c>
    </row>
    <row r="104" spans="1:19" s="43" customFormat="1">
      <c r="A104" s="46" t="s">
        <v>1132</v>
      </c>
      <c r="B104" s="113"/>
      <c r="C104" s="135" t="str">
        <f>VLOOKUP($A104,'[3]Recurring Qns'!$A$1:$K$65536,3,FALSE)</f>
        <v>Question</v>
      </c>
      <c r="D104" s="135" t="str">
        <f>VLOOKUP($A104,'[3]Recurring Qns'!$A$1:$K$65536,4,FALSE)</f>
        <v>Enumerator completes</v>
      </c>
      <c r="E104" s="135" t="str">
        <f>VLOOKUP($A104,'[3]Recurring Qns'!$A$1:$K$65536,5,FALSE)</f>
        <v>Numeric response</v>
      </c>
      <c r="F104" s="135" t="str">
        <f>VLOOKUP($A104,'[3]Recurring Qns'!$A$1:$K$65536,6,FALSE)</f>
        <v>XX</v>
      </c>
      <c r="G104" s="135">
        <f>VLOOKUP($A104,'[3]Recurring Qns'!$A$1:$K$65536,7,FALSE)</f>
        <v>0</v>
      </c>
      <c r="H104" s="135">
        <f>VLOOKUP($A104,'[3]Recurring Qns'!$A$1:$K$65536,8,FALSE)</f>
        <v>0</v>
      </c>
      <c r="I104" s="135"/>
      <c r="J104" s="135"/>
      <c r="K104" s="432" t="str">
        <f>VLOOKUP($A104,'[3]Recurring Qns'!$A$1:$K$65536,9,FALSE)</f>
        <v>[How many months ago?]</v>
      </c>
      <c r="L104" s="432"/>
      <c r="M104" s="432" t="s">
        <v>1078</v>
      </c>
      <c r="N104" s="433"/>
      <c r="O104" s="123" t="str">
        <f>A106</f>
        <v>MD4.08</v>
      </c>
      <c r="P104" s="42"/>
      <c r="Q104" s="41"/>
      <c r="R104" s="41"/>
      <c r="S104" s="41" t="s">
        <v>140</v>
      </c>
    </row>
    <row r="105" spans="1:19" s="43" customFormat="1">
      <c r="A105" s="46" t="s">
        <v>1133</v>
      </c>
      <c r="B105" s="113"/>
      <c r="C105" s="135" t="str">
        <f>VLOOKUP($A105,'[3]Recurring Qns'!$A$1:$K$65536,3,FALSE)</f>
        <v>Question</v>
      </c>
      <c r="D105" s="135" t="str">
        <f>VLOOKUP($A105,'[3]Recurring Qns'!$A$1:$K$65536,4,FALSE)</f>
        <v>Enumerator completes</v>
      </c>
      <c r="E105" s="135" t="str">
        <f>VLOOKUP($A105,'[3]Recurring Qns'!$A$1:$K$65536,5,FALSE)</f>
        <v>Numeric response</v>
      </c>
      <c r="F105" s="135" t="str">
        <f>VLOOKUP($A105,'[3]Recurring Qns'!$A$1:$K$65536,6,FALSE)</f>
        <v>XX</v>
      </c>
      <c r="G105" s="135">
        <f>VLOOKUP($A105,'[3]Recurring Qns'!$A$1:$K$65536,7,FALSE)</f>
        <v>0</v>
      </c>
      <c r="H105" s="135">
        <f>VLOOKUP($A105,'[3]Recurring Qns'!$A$1:$K$65536,8,FALSE)</f>
        <v>0</v>
      </c>
      <c r="I105" s="135"/>
      <c r="J105" s="135"/>
      <c r="K105" s="432" t="str">
        <f>VLOOKUP($A105,'[3]Recurring Qns'!$A$1:$K$65536,9,FALSE)</f>
        <v>[How many years ago?]</v>
      </c>
      <c r="L105" s="432"/>
      <c r="M105" s="432" t="s">
        <v>1080</v>
      </c>
      <c r="N105" s="433"/>
      <c r="O105" s="123" t="s">
        <v>139</v>
      </c>
      <c r="P105" s="42"/>
      <c r="Q105" s="41"/>
      <c r="R105" s="41"/>
      <c r="S105" s="41" t="s">
        <v>140</v>
      </c>
    </row>
    <row r="106" spans="1:19" s="43" customFormat="1">
      <c r="A106" s="46" t="s">
        <v>1134</v>
      </c>
      <c r="B106" s="113"/>
      <c r="C106" s="135" t="str">
        <f>VLOOKUP($A106,'[3]Recurring Qns'!$A$1:$K$65536,3,FALSE)</f>
        <v>Question</v>
      </c>
      <c r="D106" s="135" t="str">
        <f>VLOOKUP($A106,'[3]Recurring Qns'!$A$1:$K$65536,4,FALSE)</f>
        <v>Read question</v>
      </c>
      <c r="E106" s="135" t="str">
        <f>VLOOKUP($A106,'[3]Recurring Qns'!$A$1:$K$65536,5,FALSE)</f>
        <v>Category - choose one</v>
      </c>
      <c r="F106" s="135" t="str">
        <f>VLOOKUP($A106,'[3]Recurring Qns'!$A$1:$K$65536,6,FALSE)</f>
        <v>Code</v>
      </c>
      <c r="G106" s="135">
        <f>VLOOKUP($A106,'[3]Recurring Qns'!$A$1:$K$65536,7,FALSE)</f>
        <v>0</v>
      </c>
      <c r="H106" s="135">
        <f>VLOOKUP($A106,'[3]Recurring Qns'!$A$1:$K$65536,8,FALSE)</f>
        <v>0</v>
      </c>
      <c r="I106" s="135"/>
      <c r="J106" s="135"/>
      <c r="K106" s="432" t="str">
        <f>VLOOKUP($A106,'[3]Recurring Qns'!$A$1:$K$65536,9,FALSE)</f>
        <v>This last time you went to Dili, how did you travel there?</v>
      </c>
      <c r="L106" s="432"/>
      <c r="M106" s="432" t="s">
        <v>1135</v>
      </c>
      <c r="N106" s="433"/>
      <c r="O106" s="45"/>
      <c r="P106" s="42" t="s">
        <v>1083</v>
      </c>
      <c r="Q106" s="41"/>
      <c r="R106" s="41"/>
      <c r="S106" s="41" t="s">
        <v>140</v>
      </c>
    </row>
    <row r="107" spans="1:19" outlineLevel="1">
      <c r="B107" s="52" t="s">
        <v>1084</v>
      </c>
      <c r="C107" s="238" t="str">
        <f>VLOOKUP($B107,[3]Codes!$A$1:$K$65536,2,FALSE)</f>
        <v>Response</v>
      </c>
      <c r="D107" s="50"/>
      <c r="E107" s="238" t="str">
        <f>VLOOKUP($B107,[3]Codes!$A$1:$K$65536,4,FALSE)</f>
        <v>Category option</v>
      </c>
      <c r="F107" s="238">
        <f>VLOOKUP($B107,[3]Codes!$A$1:$K$65536,5,FALSE)</f>
        <v>1</v>
      </c>
      <c r="G107" s="50"/>
      <c r="H107" s="50"/>
      <c r="I107" s="50"/>
      <c r="J107" s="50"/>
      <c r="K107" s="430"/>
      <c r="L107" s="430" t="str">
        <f>VLOOKUP($B107,[3]Codes!$A$1:$K$65536,9,FALSE)</f>
        <v>Walk</v>
      </c>
      <c r="M107" s="430"/>
      <c r="N107" s="430" t="s">
        <v>2981</v>
      </c>
      <c r="O107" s="47" t="str">
        <f>A122</f>
        <v>MD4.10</v>
      </c>
      <c r="S107" s="41" t="s">
        <v>140</v>
      </c>
    </row>
    <row r="108" spans="1:19" outlineLevel="1">
      <c r="A108" s="52"/>
      <c r="B108" s="52" t="s">
        <v>1085</v>
      </c>
      <c r="C108" s="238" t="str">
        <f>VLOOKUP($B108,[3]Codes!$A$1:$K$65536,2,FALSE)</f>
        <v>Response</v>
      </c>
      <c r="D108" s="50"/>
      <c r="E108" s="238" t="str">
        <f>VLOOKUP($B108,[3]Codes!$A$1:$K$65536,4,FALSE)</f>
        <v>Category option</v>
      </c>
      <c r="F108" s="238">
        <f>VLOOKUP($B108,[3]Codes!$A$1:$K$65536,5,FALSE)</f>
        <v>2</v>
      </c>
      <c r="G108" s="50"/>
      <c r="H108" s="50"/>
      <c r="I108" s="50"/>
      <c r="J108" s="50"/>
      <c r="K108" s="430"/>
      <c r="L108" s="430" t="str">
        <f>VLOOKUP($B108,[3]Codes!$A$1:$K$65536,9,FALSE)</f>
        <v>Bicycle</v>
      </c>
      <c r="M108" s="430"/>
      <c r="N108" s="430" t="s">
        <v>2982</v>
      </c>
      <c r="O108" s="47" t="str">
        <f>A122</f>
        <v>MD4.10</v>
      </c>
      <c r="S108" s="41" t="s">
        <v>140</v>
      </c>
    </row>
    <row r="109" spans="1:19" outlineLevel="1">
      <c r="B109" s="52" t="s">
        <v>1086</v>
      </c>
      <c r="C109" s="238" t="str">
        <f>VLOOKUP($B109,[3]Codes!$A$1:$K$65536,2,FALSE)</f>
        <v>Response</v>
      </c>
      <c r="D109" s="50"/>
      <c r="E109" s="238" t="str">
        <f>VLOOKUP($B109,[3]Codes!$A$1:$K$65536,4,FALSE)</f>
        <v>Category option</v>
      </c>
      <c r="F109" s="238">
        <f>VLOOKUP($B109,[3]Codes!$A$1:$K$65536,5,FALSE)</f>
        <v>3</v>
      </c>
      <c r="G109" s="50"/>
      <c r="H109" s="50"/>
      <c r="I109" s="50"/>
      <c r="J109" s="50"/>
      <c r="K109" s="430"/>
      <c r="L109" s="430" t="str">
        <f>VLOOKUP($B109,[3]Codes!$A$1:$K$65536,9,FALSE)</f>
        <v>Motorbike / scooter (own or no payment given)</v>
      </c>
      <c r="M109" s="430"/>
      <c r="N109" s="430" t="s">
        <v>2983</v>
      </c>
      <c r="O109" s="47" t="str">
        <f>A122</f>
        <v>MD4.10</v>
      </c>
      <c r="S109" s="41" t="s">
        <v>140</v>
      </c>
    </row>
    <row r="110" spans="1:19" outlineLevel="1">
      <c r="B110" s="52" t="s">
        <v>1088</v>
      </c>
      <c r="C110" s="238" t="str">
        <f>VLOOKUP($B110,[3]Codes!$A$1:$K$65536,2,FALSE)</f>
        <v>Response</v>
      </c>
      <c r="D110" s="50"/>
      <c r="E110" s="238" t="str">
        <f>VLOOKUP($B110,[3]Codes!$A$1:$K$65536,4,FALSE)</f>
        <v>Category option</v>
      </c>
      <c r="F110" s="238">
        <f>VLOOKUP($B110,[3]Codes!$A$1:$K$65536,5,FALSE)</f>
        <v>4</v>
      </c>
      <c r="G110" s="50"/>
      <c r="H110" s="50"/>
      <c r="I110" s="50"/>
      <c r="J110" s="50"/>
      <c r="K110" s="430"/>
      <c r="L110" s="430" t="str">
        <f>VLOOKUP($B110,[3]Codes!$A$1:$K$65536,9,FALSE)</f>
        <v>Motorbike / scooter / ojek (payment given)</v>
      </c>
      <c r="M110" s="430"/>
      <c r="N110" s="430" t="s">
        <v>2984</v>
      </c>
      <c r="O110" s="47" t="str">
        <f>A121</f>
        <v>MD4.09</v>
      </c>
      <c r="S110" s="41" t="s">
        <v>140</v>
      </c>
    </row>
    <row r="111" spans="1:19" outlineLevel="1">
      <c r="B111" s="52" t="s">
        <v>1089</v>
      </c>
      <c r="C111" s="238" t="str">
        <f>VLOOKUP($B111,[3]Codes!$A$1:$K$65536,2,FALSE)</f>
        <v>Response</v>
      </c>
      <c r="D111" s="50"/>
      <c r="E111" s="238" t="str">
        <f>VLOOKUP($B111,[3]Codes!$A$1:$K$65536,4,FALSE)</f>
        <v>Category option</v>
      </c>
      <c r="F111" s="238">
        <f>VLOOKUP($B111,[3]Codes!$A$1:$K$65536,5,FALSE)</f>
        <v>5</v>
      </c>
      <c r="G111" s="50"/>
      <c r="H111" s="50"/>
      <c r="I111" s="50"/>
      <c r="J111" s="50"/>
      <c r="K111" s="430"/>
      <c r="L111" s="430" t="str">
        <f>VLOOKUP($B111,[3]Codes!$A$1:$K$65536,9,FALSE)</f>
        <v>Private car / truck (own or no payment given)</v>
      </c>
      <c r="M111" s="430"/>
      <c r="N111" s="430" t="s">
        <v>2985</v>
      </c>
      <c r="O111" s="47" t="str">
        <f>A122</f>
        <v>MD4.10</v>
      </c>
      <c r="S111" s="41" t="s">
        <v>140</v>
      </c>
    </row>
    <row r="112" spans="1:19" outlineLevel="1">
      <c r="B112" s="52" t="s">
        <v>1090</v>
      </c>
      <c r="C112" s="238" t="str">
        <f>VLOOKUP($B112,[3]Codes!$A$1:$K$65536,2,FALSE)</f>
        <v>Response</v>
      </c>
      <c r="D112" s="50"/>
      <c r="E112" s="238" t="str">
        <f>VLOOKUP($B112,[3]Codes!$A$1:$K$65536,4,FALSE)</f>
        <v>Category option</v>
      </c>
      <c r="F112" s="238">
        <f>VLOOKUP($B112,[3]Codes!$A$1:$K$65536,5,FALSE)</f>
        <v>6</v>
      </c>
      <c r="G112" s="50"/>
      <c r="H112" s="50"/>
      <c r="I112" s="50"/>
      <c r="J112" s="50"/>
      <c r="K112" s="430"/>
      <c r="L112" s="430" t="str">
        <f>VLOOKUP($B112,[3]Codes!$A$1:$K$65536,9,FALSE)</f>
        <v>Private car / truck (payment given)</v>
      </c>
      <c r="M112" s="430"/>
      <c r="N112" s="430" t="s">
        <v>2986</v>
      </c>
      <c r="O112" s="47" t="str">
        <f>A121</f>
        <v>MD4.09</v>
      </c>
      <c r="S112" s="41" t="s">
        <v>140</v>
      </c>
    </row>
    <row r="113" spans="1:19" outlineLevel="1">
      <c r="B113" s="52" t="s">
        <v>1091</v>
      </c>
      <c r="C113" s="238" t="str">
        <f>VLOOKUP($B113,[3]Codes!$A$1:$K$65536,2,FALSE)</f>
        <v>Response</v>
      </c>
      <c r="D113" s="50"/>
      <c r="E113" s="238" t="str">
        <f>VLOOKUP($B113,[3]Codes!$A$1:$K$65536,4,FALSE)</f>
        <v>Category option</v>
      </c>
      <c r="F113" s="238">
        <f>VLOOKUP($B113,[3]Codes!$A$1:$K$65536,5,FALSE)</f>
        <v>7</v>
      </c>
      <c r="G113" s="50"/>
      <c r="H113" s="50"/>
      <c r="I113" s="50"/>
      <c r="J113" s="50"/>
      <c r="K113" s="430"/>
      <c r="L113" s="430" t="str">
        <f>VLOOKUP($B113,[3]Codes!$A$1:$K$65536,9,FALSE)</f>
        <v>Public truck / mikrolet / bus / angguna</v>
      </c>
      <c r="M113" s="430"/>
      <c r="N113" s="430" t="s">
        <v>2987</v>
      </c>
      <c r="O113" s="47" t="str">
        <f>A122</f>
        <v>MD4.10</v>
      </c>
      <c r="S113" s="41" t="s">
        <v>140</v>
      </c>
    </row>
    <row r="114" spans="1:19" outlineLevel="1">
      <c r="B114" s="52" t="s">
        <v>1092</v>
      </c>
      <c r="C114" s="238" t="str">
        <f>VLOOKUP($B114,[3]Codes!$A$1:$K$65536,2,FALSE)</f>
        <v>Response</v>
      </c>
      <c r="D114" s="50"/>
      <c r="E114" s="238" t="str">
        <f>VLOOKUP($B114,[3]Codes!$A$1:$K$65536,4,FALSE)</f>
        <v>Category option</v>
      </c>
      <c r="F114" s="238">
        <f>VLOOKUP($B114,[3]Codes!$A$1:$K$65536,5,FALSE)</f>
        <v>8</v>
      </c>
      <c r="G114" s="50"/>
      <c r="H114" s="50"/>
      <c r="I114" s="50"/>
      <c r="J114" s="50"/>
      <c r="K114" s="430"/>
      <c r="L114" s="430" t="str">
        <f>VLOOKUP($B114,[3]Codes!$A$1:$K$65536,9,FALSE)</f>
        <v>Taxi</v>
      </c>
      <c r="M114" s="430"/>
      <c r="N114" s="430" t="s">
        <v>768</v>
      </c>
      <c r="O114" s="47" t="str">
        <f>A121</f>
        <v>MD4.09</v>
      </c>
      <c r="S114" s="41" t="s">
        <v>140</v>
      </c>
    </row>
    <row r="115" spans="1:19" outlineLevel="1">
      <c r="B115" s="52" t="s">
        <v>1093</v>
      </c>
      <c r="C115" s="238" t="str">
        <f>VLOOKUP($B115,[3]Codes!$A$1:$K$65536,2,FALSE)</f>
        <v>Response</v>
      </c>
      <c r="D115" s="50"/>
      <c r="E115" s="238" t="str">
        <f>VLOOKUP($B115,[3]Codes!$A$1:$K$65536,4,FALSE)</f>
        <v>Category option</v>
      </c>
      <c r="F115" s="238">
        <f>VLOOKUP($B115,[3]Codes!$A$1:$K$65536,5,FALSE)</f>
        <v>9</v>
      </c>
      <c r="G115" s="50"/>
      <c r="H115" s="50"/>
      <c r="I115" s="50"/>
      <c r="J115" s="50"/>
      <c r="K115" s="430"/>
      <c r="L115" s="430" t="str">
        <f>VLOOKUP($B115,[3]Codes!$A$1:$K$65536,9,FALSE)</f>
        <v>Horse</v>
      </c>
      <c r="M115" s="430"/>
      <c r="N115" s="430" t="s">
        <v>857</v>
      </c>
      <c r="O115" s="47" t="str">
        <f>A122</f>
        <v>MD4.10</v>
      </c>
      <c r="S115" s="41" t="s">
        <v>140</v>
      </c>
    </row>
    <row r="116" spans="1:19" outlineLevel="1">
      <c r="B116" s="52" t="s">
        <v>1094</v>
      </c>
      <c r="C116" s="238" t="str">
        <f>VLOOKUP($B116,[3]Codes!$A$1:$K$65536,2,FALSE)</f>
        <v>Response</v>
      </c>
      <c r="D116" s="50"/>
      <c r="E116" s="238" t="str">
        <f>VLOOKUP($B116,[3]Codes!$A$1:$K$65536,4,FALSE)</f>
        <v>Category option</v>
      </c>
      <c r="F116" s="238">
        <f>VLOOKUP($B116,[3]Codes!$A$1:$K$65536,5,FALSE)</f>
        <v>10</v>
      </c>
      <c r="G116" s="50"/>
      <c r="H116" s="50"/>
      <c r="I116" s="50"/>
      <c r="J116" s="50"/>
      <c r="K116" s="430"/>
      <c r="L116" s="430" t="str">
        <f>VLOOKUP($B116,[3]Codes!$A$1:$K$65536,9,FALSE)</f>
        <v>Boat (own or no payment given)</v>
      </c>
      <c r="M116" s="430"/>
      <c r="N116" s="430" t="s">
        <v>2988</v>
      </c>
      <c r="O116" s="47" t="str">
        <f>A122</f>
        <v>MD4.10</v>
      </c>
      <c r="S116" s="41" t="s">
        <v>140</v>
      </c>
    </row>
    <row r="117" spans="1:19" outlineLevel="1">
      <c r="B117" s="52" t="s">
        <v>1095</v>
      </c>
      <c r="C117" s="238" t="str">
        <f>VLOOKUP($B117,[3]Codes!$A$1:$K$65536,2,FALSE)</f>
        <v>Response</v>
      </c>
      <c r="D117" s="50"/>
      <c r="E117" s="238" t="str">
        <f>VLOOKUP($B117,[3]Codes!$A$1:$K$65536,4,FALSE)</f>
        <v>Category option</v>
      </c>
      <c r="F117" s="238">
        <f>VLOOKUP($B117,[3]Codes!$A$1:$K$65536,5,FALSE)</f>
        <v>11</v>
      </c>
      <c r="G117" s="50"/>
      <c r="H117" s="50"/>
      <c r="I117" s="50"/>
      <c r="J117" s="50"/>
      <c r="K117" s="430"/>
      <c r="L117" s="430" t="str">
        <f>VLOOKUP($B117,[3]Codes!$A$1:$K$65536,9,FALSE)</f>
        <v>Boat (payment given)</v>
      </c>
      <c r="M117" s="430"/>
      <c r="N117" s="430" t="s">
        <v>2989</v>
      </c>
      <c r="O117" s="47" t="str">
        <f>A121</f>
        <v>MD4.09</v>
      </c>
      <c r="S117" s="41" t="s">
        <v>140</v>
      </c>
    </row>
    <row r="118" spans="1:19" outlineLevel="1">
      <c r="B118" s="52" t="s">
        <v>1096</v>
      </c>
      <c r="C118" s="238" t="str">
        <f>VLOOKUP($B118,[3]Codes!$A$1:$K$65536,2,FALSE)</f>
        <v>Response</v>
      </c>
      <c r="D118" s="50"/>
      <c r="E118" s="238" t="str">
        <f>VLOOKUP($B118,[3]Codes!$A$1:$K$65536,4,FALSE)</f>
        <v>Category option</v>
      </c>
      <c r="F118" s="238">
        <f>VLOOKUP($B118,[3]Codes!$A$1:$K$65536,5,FALSE)</f>
        <v>12</v>
      </c>
      <c r="G118" s="50"/>
      <c r="H118" s="50"/>
      <c r="I118" s="50"/>
      <c r="J118" s="50"/>
      <c r="K118" s="430"/>
      <c r="L118" s="430" t="str">
        <f>VLOOKUP($B118,[3]Codes!$A$1:$K$65536,9,FALSE)</f>
        <v>Public Ferry</v>
      </c>
      <c r="M118" s="430"/>
      <c r="N118" s="430" t="s">
        <v>2990</v>
      </c>
      <c r="O118" s="47" t="str">
        <f>A121</f>
        <v>MD4.09</v>
      </c>
      <c r="S118" s="41" t="s">
        <v>140</v>
      </c>
    </row>
    <row r="119" spans="1:19" outlineLevel="1">
      <c r="A119" s="52"/>
      <c r="B119" s="52" t="s">
        <v>428</v>
      </c>
      <c r="C119" s="238" t="str">
        <f>VLOOKUP($B119,[3]Codes!$A$1:$K$65536,2,FALSE)</f>
        <v>Response</v>
      </c>
      <c r="D119" s="50"/>
      <c r="E119" s="238" t="str">
        <f>VLOOKUP($B119,[3]Codes!$A$1:$K$65536,4,FALSE)</f>
        <v>Category option</v>
      </c>
      <c r="F119" s="238">
        <f>VLOOKUP($B119,[3]Codes!$A$1:$K$65536,5,FALSE)</f>
        <v>997</v>
      </c>
      <c r="G119" s="50"/>
      <c r="H119" s="50"/>
      <c r="I119" s="50"/>
      <c r="J119" s="50"/>
      <c r="K119" s="430"/>
      <c r="L119" s="430" t="str">
        <f>VLOOKUP($B119,[3]Codes!$A$1:$K$65536,9,FALSE)</f>
        <v>Other (specify)</v>
      </c>
      <c r="M119" s="430"/>
      <c r="N119" s="430" t="s">
        <v>156</v>
      </c>
      <c r="O119" s="47" t="str">
        <f>A120</f>
        <v>MD4.08x</v>
      </c>
      <c r="S119" s="41" t="s">
        <v>140</v>
      </c>
    </row>
    <row r="120" spans="1:19" s="35" customFormat="1">
      <c r="A120" s="46" t="s">
        <v>1136</v>
      </c>
      <c r="B120" s="93"/>
      <c r="C120" s="135" t="str">
        <f>VLOOKUP($A120,'[3]Recurring Qns'!$A$1:$K$65536,3,FALSE)</f>
        <v>Question</v>
      </c>
      <c r="D120" s="135" t="str">
        <f>VLOOKUP($A120,'[3]Recurring Qns'!$A$1:$K$65536,4,FALSE)</f>
        <v>Enumerator completes</v>
      </c>
      <c r="E120" s="135" t="str">
        <f>VLOOKUP($A120,'[3]Recurring Qns'!$A$1:$K$65536,5,FALSE)</f>
        <v>Text response</v>
      </c>
      <c r="F120" s="135" t="str">
        <f>VLOOKUP($A120,'[3]Recurring Qns'!$A$1:$K$65536,6,FALSE)</f>
        <v>Text</v>
      </c>
      <c r="G120" s="135" t="str">
        <f>VLOOKUP($A120,'[3]Recurring Qns'!$A$1:$K$65536,7,FALSE)</f>
        <v>-</v>
      </c>
      <c r="H120" s="135" t="str">
        <f>VLOOKUP($A120,'[3]Recurring Qns'!$A$1:$K$65536,8,FALSE)</f>
        <v>-</v>
      </c>
      <c r="I120" s="135"/>
      <c r="J120" s="135"/>
      <c r="K120" s="432" t="s">
        <v>2971</v>
      </c>
      <c r="L120" s="432"/>
      <c r="M120" s="432" t="s">
        <v>2974</v>
      </c>
      <c r="N120" s="433"/>
      <c r="O120" s="109" t="str">
        <f>A122</f>
        <v>MD4.10</v>
      </c>
      <c r="P120" s="113"/>
      <c r="Q120" s="49"/>
      <c r="R120" s="49"/>
      <c r="S120" s="41" t="s">
        <v>140</v>
      </c>
    </row>
    <row r="121" spans="1:19" s="43" customFormat="1">
      <c r="A121" s="46" t="s">
        <v>1137</v>
      </c>
      <c r="B121" s="113"/>
      <c r="C121" s="135" t="str">
        <f>VLOOKUP($A121,'[3]Recurring Qns'!$A$1:$K$65536,3,FALSE)</f>
        <v>Question</v>
      </c>
      <c r="D121" s="135" t="str">
        <f>VLOOKUP($A121,'[3]Recurring Qns'!$A$1:$K$65536,4,FALSE)</f>
        <v>Read question</v>
      </c>
      <c r="E121" s="135" t="str">
        <f>VLOOKUP($A121,'[3]Recurring Qns'!$A$1:$K$65536,5,FALSE)</f>
        <v>Numeric response</v>
      </c>
      <c r="F121" s="135" t="str">
        <f>VLOOKUP($A121,'[3]Recurring Qns'!$A$1:$K$65536,6,FALSE)</f>
        <v>XX.XX</v>
      </c>
      <c r="G121" s="135">
        <f>VLOOKUP($A121,'[3]Recurring Qns'!$A$1:$K$65536,7,FALSE)</f>
        <v>0</v>
      </c>
      <c r="H121" s="135">
        <f>VLOOKUP($A121,'[3]Recurring Qns'!$A$1:$K$65536,8,FALSE)</f>
        <v>0</v>
      </c>
      <c r="I121" s="135"/>
      <c r="J121" s="135"/>
      <c r="K121" s="432" t="s">
        <v>2972</v>
      </c>
      <c r="L121" s="432"/>
      <c r="M121" s="432" t="s">
        <v>2975</v>
      </c>
      <c r="N121" s="433"/>
      <c r="O121" s="123" t="str">
        <f>A122</f>
        <v>MD4.10</v>
      </c>
      <c r="P121" s="42"/>
      <c r="Q121" s="41"/>
      <c r="R121" s="41"/>
      <c r="S121" s="41" t="s">
        <v>140</v>
      </c>
    </row>
    <row r="122" spans="1:19" s="43" customFormat="1" ht="33" customHeight="1">
      <c r="A122" s="46" t="s">
        <v>1138</v>
      </c>
      <c r="B122" s="113"/>
      <c r="C122" s="135" t="str">
        <f>VLOOKUP($A122,'[3]Recurring Qns'!$A$1:$K$65536,3,FALSE)</f>
        <v>Question</v>
      </c>
      <c r="D122" s="135" t="str">
        <f>VLOOKUP($A122,'[3]Recurring Qns'!$A$1:$K$65536,4,FALSE)</f>
        <v>Read question</v>
      </c>
      <c r="E122" s="135" t="str">
        <f>VLOOKUP($A122,'[3]Recurring Qns'!$A$1:$K$65536,5,FALSE)</f>
        <v>Numeric response</v>
      </c>
      <c r="F122" s="135" t="str">
        <f>VLOOKUP($A122,'[3]Recurring Qns'!$A$1:$K$65536,6,FALSE)</f>
        <v>Time: minutes + hours</v>
      </c>
      <c r="G122" s="135">
        <f>VLOOKUP($A122,'[3]Recurring Qns'!$A$1:$K$65536,7,FALSE)</f>
        <v>0</v>
      </c>
      <c r="H122" s="135">
        <f>VLOOKUP($A122,'[3]Recurring Qns'!$A$1:$K$65536,8,FALSE)</f>
        <v>0</v>
      </c>
      <c r="I122" s="135"/>
      <c r="J122" s="135"/>
      <c r="K122" s="513" t="s">
        <v>2973</v>
      </c>
      <c r="L122" s="513"/>
      <c r="M122" s="432" t="s">
        <v>1139</v>
      </c>
      <c r="N122" s="433"/>
      <c r="O122" s="123"/>
      <c r="P122" s="42" t="s">
        <v>1121</v>
      </c>
      <c r="Q122" s="41"/>
      <c r="R122" s="41"/>
      <c r="S122" s="41" t="s">
        <v>140</v>
      </c>
    </row>
    <row r="123" spans="1:19" s="244" customFormat="1">
      <c r="A123" s="192" t="s">
        <v>1107</v>
      </c>
      <c r="B123" s="192"/>
      <c r="C123" s="192"/>
      <c r="D123" s="192"/>
      <c r="E123" s="192"/>
      <c r="F123" s="192"/>
      <c r="G123" s="193"/>
      <c r="H123" s="193"/>
      <c r="I123" s="193"/>
      <c r="J123" s="193"/>
      <c r="K123" s="440"/>
      <c r="L123" s="440"/>
      <c r="M123" s="441"/>
      <c r="N123" s="442"/>
      <c r="O123" s="194"/>
      <c r="P123" s="193"/>
      <c r="Q123" s="192"/>
      <c r="R123" s="192"/>
      <c r="S123" s="245"/>
    </row>
    <row r="124" spans="1:19" s="204" customFormat="1">
      <c r="A124" s="203" t="s">
        <v>1140</v>
      </c>
      <c r="B124" s="203"/>
      <c r="C124" s="203"/>
      <c r="D124" s="203"/>
      <c r="E124" s="203"/>
      <c r="F124" s="203"/>
      <c r="G124" s="205"/>
      <c r="H124" s="205"/>
      <c r="I124" s="205"/>
      <c r="J124" s="205"/>
      <c r="K124" s="444"/>
      <c r="L124" s="445"/>
      <c r="M124" s="446"/>
      <c r="N124" s="447"/>
      <c r="O124" s="248"/>
      <c r="P124" s="205"/>
      <c r="Q124" s="203"/>
      <c r="R124" s="203"/>
      <c r="S124" s="249"/>
    </row>
    <row r="125" spans="1:19" s="43" customFormat="1">
      <c r="A125" s="46" t="s">
        <v>1141</v>
      </c>
      <c r="B125" s="113"/>
      <c r="C125" s="113" t="s">
        <v>11</v>
      </c>
      <c r="D125" s="113" t="s">
        <v>137</v>
      </c>
      <c r="E125" s="113" t="s">
        <v>104</v>
      </c>
      <c r="F125" s="113" t="s">
        <v>1043</v>
      </c>
      <c r="G125" s="113">
        <v>0</v>
      </c>
      <c r="H125" s="113">
        <v>0</v>
      </c>
      <c r="I125" s="113"/>
      <c r="J125" s="113"/>
      <c r="K125" s="432" t="s">
        <v>1142</v>
      </c>
      <c r="L125" s="432"/>
      <c r="M125" s="432" t="s">
        <v>1143</v>
      </c>
      <c r="N125" s="433"/>
      <c r="O125" s="123" t="s">
        <v>139</v>
      </c>
      <c r="P125" s="42"/>
      <c r="Q125" s="41"/>
      <c r="R125" s="41"/>
      <c r="S125" s="41" t="s">
        <v>140</v>
      </c>
    </row>
    <row r="126" spans="1:19" s="204" customFormat="1">
      <c r="A126" s="203" t="s">
        <v>998</v>
      </c>
      <c r="B126" s="203"/>
      <c r="C126" s="203"/>
      <c r="D126" s="203"/>
      <c r="E126" s="203"/>
      <c r="F126" s="203"/>
      <c r="G126" s="205"/>
      <c r="H126" s="205"/>
      <c r="I126" s="205"/>
      <c r="J126" s="205"/>
      <c r="K126" s="444"/>
      <c r="L126" s="445"/>
      <c r="M126" s="446"/>
      <c r="N126" s="447"/>
      <c r="O126" s="248"/>
      <c r="P126" s="205"/>
      <c r="Q126" s="203"/>
      <c r="R126" s="203"/>
      <c r="S126" s="249"/>
    </row>
    <row r="127" spans="1:19" s="240" customFormat="1">
      <c r="A127" s="240" t="s">
        <v>1144</v>
      </c>
      <c r="B127" s="156"/>
      <c r="C127" s="156"/>
      <c r="D127" s="156"/>
      <c r="E127" s="156"/>
      <c r="F127" s="156"/>
      <c r="G127" s="241"/>
      <c r="H127" s="241"/>
      <c r="I127" s="241"/>
      <c r="J127" s="241"/>
      <c r="K127" s="435"/>
      <c r="L127" s="436"/>
      <c r="M127" s="437"/>
      <c r="N127" s="438"/>
      <c r="O127" s="242"/>
      <c r="P127" s="241"/>
      <c r="Q127" s="156"/>
      <c r="R127" s="156"/>
      <c r="S127" s="243"/>
    </row>
    <row r="128" spans="1:19" s="235" customFormat="1">
      <c r="A128" s="231" t="s">
        <v>1145</v>
      </c>
      <c r="B128" s="231"/>
      <c r="C128" s="231"/>
      <c r="D128" s="231"/>
      <c r="E128" s="231"/>
      <c r="F128" s="231"/>
      <c r="G128" s="232"/>
      <c r="H128" s="232"/>
      <c r="I128" s="232"/>
      <c r="J128" s="232"/>
      <c r="K128" s="423"/>
      <c r="L128" s="424"/>
      <c r="M128" s="425"/>
      <c r="N128" s="426"/>
      <c r="O128" s="236"/>
      <c r="P128" s="233"/>
      <c r="Q128" s="231"/>
      <c r="R128" s="231"/>
      <c r="S128" s="237"/>
    </row>
    <row r="129" spans="1:19" s="240" customFormat="1">
      <c r="A129" s="240" t="s">
        <v>1146</v>
      </c>
      <c r="B129" s="156"/>
      <c r="C129" s="156"/>
      <c r="D129" s="156"/>
      <c r="E129" s="156"/>
      <c r="F129" s="156"/>
      <c r="G129" s="241"/>
      <c r="H129" s="241"/>
      <c r="I129" s="241"/>
      <c r="J129" s="241"/>
      <c r="K129" s="436"/>
      <c r="L129" s="436"/>
      <c r="M129" s="437"/>
      <c r="N129" s="438"/>
      <c r="O129" s="242"/>
      <c r="P129" s="241"/>
      <c r="Q129" s="156"/>
      <c r="R129" s="156"/>
      <c r="S129" s="243" t="s">
        <v>140</v>
      </c>
    </row>
    <row r="130" spans="1:19" s="43" customFormat="1">
      <c r="A130" s="46" t="s">
        <v>1147</v>
      </c>
      <c r="B130" s="113"/>
      <c r="C130" s="42" t="s">
        <v>11</v>
      </c>
      <c r="D130" s="113" t="s">
        <v>137</v>
      </c>
      <c r="E130" s="113" t="s">
        <v>26</v>
      </c>
      <c r="F130" s="49" t="s">
        <v>54</v>
      </c>
      <c r="G130" s="113"/>
      <c r="H130" s="113"/>
      <c r="I130" s="113"/>
      <c r="J130" s="113"/>
      <c r="K130" s="451" t="s">
        <v>1148</v>
      </c>
      <c r="L130" s="452"/>
      <c r="M130" s="428" t="s">
        <v>1149</v>
      </c>
      <c r="N130" s="433"/>
      <c r="O130" s="45"/>
      <c r="P130" s="42"/>
      <c r="Q130" s="41"/>
      <c r="R130" s="41"/>
      <c r="S130" s="41" t="s">
        <v>140</v>
      </c>
    </row>
    <row r="131" spans="1:19" s="43" customFormat="1" outlineLevel="1">
      <c r="A131" s="46"/>
      <c r="B131" s="52" t="s">
        <v>1150</v>
      </c>
      <c r="C131" s="238" t="str">
        <f>VLOOKUP($B131,[3]Codes!$A$1:$K$65536,2,FALSE)</f>
        <v>Response</v>
      </c>
      <c r="D131" s="50"/>
      <c r="E131" s="238" t="str">
        <f>VLOOKUP($B131,[3]Codes!$A$1:$K$65536,4,FALSE)</f>
        <v>Category option</v>
      </c>
      <c r="F131" s="238">
        <f>VLOOKUP($B131,[3]Codes!$A$1:$K$65536,5,FALSE)</f>
        <v>1</v>
      </c>
      <c r="G131" s="50"/>
      <c r="H131" s="50"/>
      <c r="I131" s="50"/>
      <c r="J131" s="50"/>
      <c r="K131" s="430"/>
      <c r="L131" s="430" t="str">
        <f>VLOOKUP($B131,[3]Codes!$A$1:$K$65536,9,FALSE)</f>
        <v>Improved</v>
      </c>
      <c r="M131" s="430"/>
      <c r="N131" s="430" t="s">
        <v>2977</v>
      </c>
      <c r="O131" s="51"/>
      <c r="P131" s="42"/>
      <c r="Q131" s="41"/>
      <c r="R131" s="41"/>
      <c r="S131" s="41" t="s">
        <v>140</v>
      </c>
    </row>
    <row r="132" spans="1:19" s="43" customFormat="1" outlineLevel="1">
      <c r="A132" s="46"/>
      <c r="B132" s="52" t="s">
        <v>1151</v>
      </c>
      <c r="C132" s="238" t="str">
        <f>VLOOKUP($B132,[3]Codes!$A$1:$K$65536,2,FALSE)</f>
        <v>Response</v>
      </c>
      <c r="D132" s="50"/>
      <c r="E132" s="238" t="str">
        <f>VLOOKUP($B132,[3]Codes!$A$1:$K$65536,4,FALSE)</f>
        <v>Category option</v>
      </c>
      <c r="F132" s="238">
        <f>VLOOKUP($B132,[3]Codes!$A$1:$K$65536,5,FALSE)</f>
        <v>2</v>
      </c>
      <c r="G132" s="50"/>
      <c r="H132" s="50"/>
      <c r="I132" s="50"/>
      <c r="J132" s="50"/>
      <c r="K132" s="430"/>
      <c r="L132" s="430" t="str">
        <f>VLOOKUP($B132,[3]Codes!$A$1:$K$65536,9,FALSE)</f>
        <v>Deteriorated</v>
      </c>
      <c r="M132" s="430"/>
      <c r="N132" s="430" t="s">
        <v>2978</v>
      </c>
      <c r="O132" s="51"/>
      <c r="P132" s="42"/>
      <c r="Q132" s="41"/>
      <c r="R132" s="41"/>
      <c r="S132" s="41" t="s">
        <v>140</v>
      </c>
    </row>
    <row r="133" spans="1:19" s="43" customFormat="1" outlineLevel="1">
      <c r="A133" s="46"/>
      <c r="B133" s="52" t="s">
        <v>1152</v>
      </c>
      <c r="C133" s="238" t="str">
        <f>VLOOKUP($B133,[3]Codes!$A$1:$K$65536,2,FALSE)</f>
        <v>Response</v>
      </c>
      <c r="D133" s="50"/>
      <c r="E133" s="238" t="str">
        <f>VLOOKUP($B133,[3]Codes!$A$1:$K$65536,4,FALSE)</f>
        <v>Category option</v>
      </c>
      <c r="F133" s="238">
        <f>VLOOKUP($B133,[3]Codes!$A$1:$K$65536,5,FALSE)</f>
        <v>3</v>
      </c>
      <c r="G133" s="50"/>
      <c r="H133" s="50"/>
      <c r="I133" s="50"/>
      <c r="J133" s="50"/>
      <c r="K133" s="430"/>
      <c r="L133" s="430" t="str">
        <f>VLOOKUP($B133,[3]Codes!$A$1:$K$65536,9,FALSE)</f>
        <v>Stayed the same</v>
      </c>
      <c r="M133" s="430"/>
      <c r="N133" s="430" t="s">
        <v>2979</v>
      </c>
      <c r="O133" s="51"/>
      <c r="P133" s="42"/>
      <c r="Q133" s="41"/>
      <c r="R133" s="41"/>
      <c r="S133" s="41" t="s">
        <v>140</v>
      </c>
    </row>
    <row r="134" spans="1:19" outlineLevel="1">
      <c r="A134" s="52"/>
      <c r="B134" s="52" t="s">
        <v>1153</v>
      </c>
      <c r="C134" s="238" t="str">
        <f>VLOOKUP($B134,[3]Codes!$A$1:$K$65536,2,FALSE)</f>
        <v>Response</v>
      </c>
      <c r="D134" s="50"/>
      <c r="E134" s="238" t="str">
        <f>VLOOKUP($B134,[3]Codes!$A$1:$K$65536,4,FALSE)</f>
        <v>Category option</v>
      </c>
      <c r="F134" s="238">
        <f>VLOOKUP($B134,[3]Codes!$A$1:$K$65536,5,FALSE)</f>
        <v>4</v>
      </c>
      <c r="G134" s="50"/>
      <c r="H134" s="50"/>
      <c r="I134" s="50"/>
      <c r="J134" s="50"/>
      <c r="K134" s="430"/>
      <c r="L134" s="430" t="str">
        <f>VLOOKUP($B134,[3]Codes!$A$1:$K$65536,9,FALSE)</f>
        <v>Not in aldeia 2 years ago</v>
      </c>
      <c r="M134" s="430"/>
      <c r="N134" s="430" t="s">
        <v>2980</v>
      </c>
      <c r="S134" s="41" t="s">
        <v>140</v>
      </c>
    </row>
    <row r="135" spans="1:19" outlineLevel="1">
      <c r="A135" s="52"/>
      <c r="B135" s="52" t="s">
        <v>320</v>
      </c>
      <c r="C135" s="238" t="str">
        <f>VLOOKUP($B135,[3]Codes!$A$1:$K$65536,2,FALSE)</f>
        <v>Response</v>
      </c>
      <c r="D135" s="50"/>
      <c r="E135" s="238" t="str">
        <f>VLOOKUP($B135,[3]Codes!$A$1:$K$65536,4,FALSE)</f>
        <v>Category option</v>
      </c>
      <c r="F135" s="238">
        <f>VLOOKUP($B135,[3]Codes!$A$1:$K$65536,5,FALSE)</f>
        <v>998</v>
      </c>
      <c r="G135" s="50"/>
      <c r="H135" s="50"/>
      <c r="I135" s="50"/>
      <c r="J135" s="50"/>
      <c r="K135" s="430"/>
      <c r="L135" s="430" t="str">
        <f>VLOOKUP($B135,[3]Codes!$A$1:$K$65536,9,FALSE)</f>
        <v>Don't know</v>
      </c>
      <c r="M135" s="430"/>
      <c r="N135" s="430" t="s">
        <v>485</v>
      </c>
      <c r="S135" s="41" t="s">
        <v>140</v>
      </c>
    </row>
    <row r="136" spans="1:19" s="240" customFormat="1">
      <c r="A136" s="240" t="s">
        <v>1055</v>
      </c>
      <c r="B136" s="156"/>
      <c r="C136" s="156"/>
      <c r="D136" s="156"/>
      <c r="E136" s="156"/>
      <c r="F136" s="156"/>
      <c r="G136" s="241"/>
      <c r="H136" s="241"/>
      <c r="I136" s="241"/>
      <c r="J136" s="241"/>
      <c r="K136" s="435"/>
      <c r="L136" s="436"/>
      <c r="M136" s="437"/>
      <c r="N136" s="438"/>
      <c r="O136" s="242"/>
      <c r="P136" s="241"/>
      <c r="Q136" s="156"/>
      <c r="R136" s="156"/>
      <c r="S136" s="243" t="s">
        <v>140</v>
      </c>
    </row>
    <row r="137" spans="1:19" s="43" customFormat="1" ht="30.75" customHeight="1">
      <c r="A137" s="46" t="s">
        <v>1154</v>
      </c>
      <c r="B137" s="113"/>
      <c r="C137" s="42" t="s">
        <v>11</v>
      </c>
      <c r="D137" s="113" t="s">
        <v>137</v>
      </c>
      <c r="E137" s="113" t="s">
        <v>26</v>
      </c>
      <c r="F137" s="49" t="s">
        <v>54</v>
      </c>
      <c r="G137" s="113"/>
      <c r="H137" s="113"/>
      <c r="I137" s="113"/>
      <c r="J137" s="113"/>
      <c r="K137" s="514" t="s">
        <v>1155</v>
      </c>
      <c r="L137" s="514"/>
      <c r="M137" s="513" t="s">
        <v>1156</v>
      </c>
      <c r="N137" s="513"/>
      <c r="O137" s="45"/>
      <c r="P137" s="42"/>
      <c r="Q137" s="41"/>
      <c r="R137" s="41"/>
      <c r="S137" s="41" t="s">
        <v>140</v>
      </c>
    </row>
    <row r="138" spans="1:19" s="43" customFormat="1" outlineLevel="1">
      <c r="A138" s="46"/>
      <c r="B138" s="52" t="s">
        <v>1150</v>
      </c>
      <c r="C138" s="238" t="str">
        <f>VLOOKUP($B138,[3]Codes!$A$1:$K$65536,2,FALSE)</f>
        <v>Response</v>
      </c>
      <c r="D138" s="50"/>
      <c r="E138" s="238" t="str">
        <f>VLOOKUP($B138,[3]Codes!$A$1:$K$65536,4,FALSE)</f>
        <v>Category option</v>
      </c>
      <c r="F138" s="238">
        <f>VLOOKUP($B138,[3]Codes!$A$1:$K$65536,5,FALSE)</f>
        <v>1</v>
      </c>
      <c r="G138" s="50"/>
      <c r="H138" s="50"/>
      <c r="I138" s="50"/>
      <c r="J138" s="50"/>
      <c r="K138" s="430"/>
      <c r="L138" s="430" t="str">
        <f>VLOOKUP($B138,[3]Codes!$A$1:$K$65536,9,FALSE)</f>
        <v>Improved</v>
      </c>
      <c r="M138" s="430"/>
      <c r="N138" s="430" t="s">
        <v>2977</v>
      </c>
      <c r="O138" s="51"/>
      <c r="P138" s="42"/>
      <c r="Q138" s="41"/>
      <c r="R138" s="41"/>
      <c r="S138" s="41" t="s">
        <v>140</v>
      </c>
    </row>
    <row r="139" spans="1:19" s="43" customFormat="1" outlineLevel="1">
      <c r="A139" s="46"/>
      <c r="B139" s="52" t="s">
        <v>1151</v>
      </c>
      <c r="C139" s="238" t="str">
        <f>VLOOKUP($B139,[3]Codes!$A$1:$K$65536,2,FALSE)</f>
        <v>Response</v>
      </c>
      <c r="D139" s="50"/>
      <c r="E139" s="238" t="str">
        <f>VLOOKUP($B139,[3]Codes!$A$1:$K$65536,4,FALSE)</f>
        <v>Category option</v>
      </c>
      <c r="F139" s="238">
        <f>VLOOKUP($B139,[3]Codes!$A$1:$K$65536,5,FALSE)</f>
        <v>2</v>
      </c>
      <c r="G139" s="50"/>
      <c r="H139" s="50"/>
      <c r="I139" s="50"/>
      <c r="J139" s="50"/>
      <c r="K139" s="430"/>
      <c r="L139" s="430" t="str">
        <f>VLOOKUP($B139,[3]Codes!$A$1:$K$65536,9,FALSE)</f>
        <v>Deteriorated</v>
      </c>
      <c r="M139" s="430"/>
      <c r="N139" s="430" t="s">
        <v>2978</v>
      </c>
      <c r="O139" s="51"/>
      <c r="P139" s="42"/>
      <c r="Q139" s="41"/>
      <c r="R139" s="41"/>
      <c r="S139" s="41" t="s">
        <v>140</v>
      </c>
    </row>
    <row r="140" spans="1:19" s="43" customFormat="1" outlineLevel="1">
      <c r="A140" s="46"/>
      <c r="B140" s="52" t="s">
        <v>1152</v>
      </c>
      <c r="C140" s="238" t="str">
        <f>VLOOKUP($B140,[3]Codes!$A$1:$K$65536,2,FALSE)</f>
        <v>Response</v>
      </c>
      <c r="D140" s="50"/>
      <c r="E140" s="238" t="str">
        <f>VLOOKUP($B140,[3]Codes!$A$1:$K$65536,4,FALSE)</f>
        <v>Category option</v>
      </c>
      <c r="F140" s="238">
        <f>VLOOKUP($B140,[3]Codes!$A$1:$K$65536,5,FALSE)</f>
        <v>3</v>
      </c>
      <c r="G140" s="50"/>
      <c r="H140" s="50"/>
      <c r="I140" s="50"/>
      <c r="J140" s="50"/>
      <c r="K140" s="430"/>
      <c r="L140" s="430" t="str">
        <f>VLOOKUP($B140,[3]Codes!$A$1:$K$65536,9,FALSE)</f>
        <v>Stayed the same</v>
      </c>
      <c r="M140" s="430"/>
      <c r="N140" s="430" t="s">
        <v>2979</v>
      </c>
      <c r="O140" s="51"/>
      <c r="P140" s="42"/>
      <c r="Q140" s="41"/>
      <c r="R140" s="41"/>
      <c r="S140" s="41" t="s">
        <v>140</v>
      </c>
    </row>
    <row r="141" spans="1:19" outlineLevel="1">
      <c r="A141" s="52"/>
      <c r="B141" s="52" t="s">
        <v>1153</v>
      </c>
      <c r="C141" s="238" t="str">
        <f>VLOOKUP($B141,[3]Codes!$A$1:$K$65536,2,FALSE)</f>
        <v>Response</v>
      </c>
      <c r="D141" s="50"/>
      <c r="E141" s="238" t="str">
        <f>VLOOKUP($B141,[3]Codes!$A$1:$K$65536,4,FALSE)</f>
        <v>Category option</v>
      </c>
      <c r="F141" s="238">
        <f>VLOOKUP($B141,[3]Codes!$A$1:$K$65536,5,FALSE)</f>
        <v>4</v>
      </c>
      <c r="G141" s="50"/>
      <c r="H141" s="50"/>
      <c r="I141" s="50"/>
      <c r="J141" s="50"/>
      <c r="K141" s="430"/>
      <c r="L141" s="430" t="str">
        <f>VLOOKUP($B141,[3]Codes!$A$1:$K$65536,9,FALSE)</f>
        <v>Not in aldeia 2 years ago</v>
      </c>
      <c r="M141" s="430"/>
      <c r="N141" s="430" t="s">
        <v>2980</v>
      </c>
      <c r="S141" s="41" t="s">
        <v>140</v>
      </c>
    </row>
    <row r="142" spans="1:19" outlineLevel="1">
      <c r="A142" s="52"/>
      <c r="B142" s="52" t="s">
        <v>320</v>
      </c>
      <c r="C142" s="238" t="str">
        <f>VLOOKUP($B142,[3]Codes!$A$1:$K$65536,2,FALSE)</f>
        <v>Response</v>
      </c>
      <c r="D142" s="50"/>
      <c r="E142" s="238" t="str">
        <f>VLOOKUP($B142,[3]Codes!$A$1:$K$65536,4,FALSE)</f>
        <v>Category option</v>
      </c>
      <c r="F142" s="238">
        <f>VLOOKUP($B142,[3]Codes!$A$1:$K$65536,5,FALSE)</f>
        <v>998</v>
      </c>
      <c r="G142" s="50"/>
      <c r="H142" s="50"/>
      <c r="I142" s="50"/>
      <c r="J142" s="50"/>
      <c r="K142" s="430"/>
      <c r="L142" s="430" t="str">
        <f>VLOOKUP($B142,[3]Codes!$A$1:$K$65536,9,FALSE)</f>
        <v>Don't know</v>
      </c>
      <c r="M142" s="430"/>
      <c r="N142" s="430" t="s">
        <v>485</v>
      </c>
      <c r="S142" s="41" t="s">
        <v>140</v>
      </c>
    </row>
    <row r="143" spans="1:19" s="244" customFormat="1">
      <c r="A143" s="192" t="s">
        <v>1056</v>
      </c>
      <c r="B143" s="192"/>
      <c r="C143" s="192"/>
      <c r="D143" s="192"/>
      <c r="E143" s="192"/>
      <c r="F143" s="192"/>
      <c r="G143" s="193"/>
      <c r="H143" s="193"/>
      <c r="I143" s="193"/>
      <c r="J143" s="193"/>
      <c r="K143" s="439"/>
      <c r="L143" s="440"/>
      <c r="M143" s="441"/>
      <c r="N143" s="442"/>
      <c r="O143" s="194"/>
      <c r="P143" s="193"/>
      <c r="Q143" s="192"/>
      <c r="R143" s="192"/>
      <c r="S143" s="245" t="s">
        <v>140</v>
      </c>
    </row>
    <row r="144" spans="1:19" s="43" customFormat="1" ht="31.5" customHeight="1">
      <c r="A144" s="46" t="s">
        <v>1157</v>
      </c>
      <c r="B144" s="113"/>
      <c r="C144" s="42" t="s">
        <v>11</v>
      </c>
      <c r="D144" s="113" t="s">
        <v>137</v>
      </c>
      <c r="E144" s="113" t="s">
        <v>26</v>
      </c>
      <c r="F144" s="49" t="s">
        <v>54</v>
      </c>
      <c r="G144" s="113"/>
      <c r="H144" s="113"/>
      <c r="I144" s="113"/>
      <c r="J144" s="113"/>
      <c r="K144" s="514" t="s">
        <v>1158</v>
      </c>
      <c r="L144" s="514"/>
      <c r="M144" s="513" t="s">
        <v>1159</v>
      </c>
      <c r="N144" s="513"/>
      <c r="O144" s="45"/>
      <c r="P144" s="42"/>
      <c r="Q144" s="41"/>
      <c r="R144" s="41"/>
      <c r="S144" s="41" t="s">
        <v>140</v>
      </c>
    </row>
    <row r="145" spans="1:19" s="43" customFormat="1" outlineLevel="1">
      <c r="A145" s="46"/>
      <c r="B145" s="52" t="s">
        <v>1150</v>
      </c>
      <c r="C145" s="238" t="str">
        <f>VLOOKUP($B145,[3]Codes!$A$1:$K$65536,2,FALSE)</f>
        <v>Response</v>
      </c>
      <c r="D145" s="50"/>
      <c r="E145" s="238" t="str">
        <f>VLOOKUP($B145,[3]Codes!$A$1:$K$65536,4,FALSE)</f>
        <v>Category option</v>
      </c>
      <c r="F145" s="238">
        <f>VLOOKUP($B145,[3]Codes!$A$1:$K$65536,5,FALSE)</f>
        <v>1</v>
      </c>
      <c r="G145" s="50"/>
      <c r="H145" s="50"/>
      <c r="I145" s="50"/>
      <c r="J145" s="50"/>
      <c r="K145" s="430"/>
      <c r="L145" s="430" t="str">
        <f>VLOOKUP($B145,[3]Codes!$A$1:$K$65536,9,FALSE)</f>
        <v>Improved</v>
      </c>
      <c r="M145" s="430"/>
      <c r="N145" s="430" t="s">
        <v>2977</v>
      </c>
      <c r="O145" s="51"/>
      <c r="P145" s="42"/>
      <c r="Q145" s="41"/>
      <c r="R145" s="41"/>
      <c r="S145" s="41" t="s">
        <v>140</v>
      </c>
    </row>
    <row r="146" spans="1:19" s="43" customFormat="1" outlineLevel="1">
      <c r="A146" s="46"/>
      <c r="B146" s="52" t="s">
        <v>1151</v>
      </c>
      <c r="C146" s="238" t="str">
        <f>VLOOKUP($B146,[3]Codes!$A$1:$K$65536,2,FALSE)</f>
        <v>Response</v>
      </c>
      <c r="D146" s="50"/>
      <c r="E146" s="238" t="str">
        <f>VLOOKUP($B146,[3]Codes!$A$1:$K$65536,4,FALSE)</f>
        <v>Category option</v>
      </c>
      <c r="F146" s="238">
        <f>VLOOKUP($B146,[3]Codes!$A$1:$K$65536,5,FALSE)</f>
        <v>2</v>
      </c>
      <c r="G146" s="50"/>
      <c r="H146" s="50"/>
      <c r="I146" s="50"/>
      <c r="J146" s="50"/>
      <c r="K146" s="430"/>
      <c r="L146" s="430" t="str">
        <f>VLOOKUP($B146,[3]Codes!$A$1:$K$65536,9,FALSE)</f>
        <v>Deteriorated</v>
      </c>
      <c r="M146" s="430"/>
      <c r="N146" s="430" t="s">
        <v>2978</v>
      </c>
      <c r="O146" s="51"/>
      <c r="P146" s="42"/>
      <c r="Q146" s="41"/>
      <c r="R146" s="41"/>
      <c r="S146" s="41" t="s">
        <v>140</v>
      </c>
    </row>
    <row r="147" spans="1:19" s="43" customFormat="1" outlineLevel="1">
      <c r="A147" s="46"/>
      <c r="B147" s="52" t="s">
        <v>1152</v>
      </c>
      <c r="C147" s="238" t="str">
        <f>VLOOKUP($B147,[3]Codes!$A$1:$K$65536,2,FALSE)</f>
        <v>Response</v>
      </c>
      <c r="D147" s="50"/>
      <c r="E147" s="238" t="str">
        <f>VLOOKUP($B147,[3]Codes!$A$1:$K$65536,4,FALSE)</f>
        <v>Category option</v>
      </c>
      <c r="F147" s="238">
        <f>VLOOKUP($B147,[3]Codes!$A$1:$K$65536,5,FALSE)</f>
        <v>3</v>
      </c>
      <c r="G147" s="50"/>
      <c r="H147" s="50"/>
      <c r="I147" s="50"/>
      <c r="J147" s="50"/>
      <c r="K147" s="430"/>
      <c r="L147" s="430" t="str">
        <f>VLOOKUP($B147,[3]Codes!$A$1:$K$65536,9,FALSE)</f>
        <v>Stayed the same</v>
      </c>
      <c r="M147" s="430"/>
      <c r="N147" s="430" t="s">
        <v>2979</v>
      </c>
      <c r="O147" s="51"/>
      <c r="P147" s="42"/>
      <c r="Q147" s="41"/>
      <c r="R147" s="41"/>
      <c r="S147" s="41" t="s">
        <v>140</v>
      </c>
    </row>
    <row r="148" spans="1:19" outlineLevel="1">
      <c r="A148" s="52"/>
      <c r="B148" s="52" t="s">
        <v>1153</v>
      </c>
      <c r="C148" s="238" t="str">
        <f>VLOOKUP($B148,[3]Codes!$A$1:$K$65536,2,FALSE)</f>
        <v>Response</v>
      </c>
      <c r="D148" s="50"/>
      <c r="E148" s="238" t="str">
        <f>VLOOKUP($B148,[3]Codes!$A$1:$K$65536,4,FALSE)</f>
        <v>Category option</v>
      </c>
      <c r="F148" s="238">
        <f>VLOOKUP($B148,[3]Codes!$A$1:$K$65536,5,FALSE)</f>
        <v>4</v>
      </c>
      <c r="G148" s="50"/>
      <c r="H148" s="50"/>
      <c r="I148" s="50"/>
      <c r="J148" s="50"/>
      <c r="K148" s="430"/>
      <c r="L148" s="430" t="str">
        <f>VLOOKUP($B148,[3]Codes!$A$1:$K$65536,9,FALSE)</f>
        <v>Not in aldeia 2 years ago</v>
      </c>
      <c r="M148" s="430"/>
      <c r="N148" s="430" t="s">
        <v>2980</v>
      </c>
      <c r="S148" s="41" t="s">
        <v>140</v>
      </c>
    </row>
    <row r="149" spans="1:19" outlineLevel="1">
      <c r="A149" s="52"/>
      <c r="B149" s="52" t="s">
        <v>320</v>
      </c>
      <c r="C149" s="238" t="str">
        <f>VLOOKUP($B149,[3]Codes!$A$1:$K$65536,2,FALSE)</f>
        <v>Response</v>
      </c>
      <c r="D149" s="50"/>
      <c r="E149" s="238" t="str">
        <f>VLOOKUP($B149,[3]Codes!$A$1:$K$65536,4,FALSE)</f>
        <v>Category option</v>
      </c>
      <c r="F149" s="238">
        <f>VLOOKUP($B149,[3]Codes!$A$1:$K$65536,5,FALSE)</f>
        <v>998</v>
      </c>
      <c r="G149" s="50"/>
      <c r="H149" s="50"/>
      <c r="I149" s="50"/>
      <c r="J149" s="50"/>
      <c r="K149" s="430"/>
      <c r="L149" s="430" t="str">
        <f>VLOOKUP($B149,[3]Codes!$A$1:$K$65536,9,FALSE)</f>
        <v>Don't know</v>
      </c>
      <c r="M149" s="430"/>
      <c r="N149" s="430" t="s">
        <v>485</v>
      </c>
      <c r="S149" s="41" t="s">
        <v>140</v>
      </c>
    </row>
    <row r="150" spans="1:19" s="244" customFormat="1">
      <c r="A150" s="192" t="s">
        <v>1107</v>
      </c>
      <c r="B150" s="192"/>
      <c r="C150" s="192"/>
      <c r="D150" s="192"/>
      <c r="E150" s="192"/>
      <c r="F150" s="192"/>
      <c r="G150" s="193"/>
      <c r="H150" s="193"/>
      <c r="I150" s="193"/>
      <c r="J150" s="193"/>
      <c r="K150" s="440"/>
      <c r="L150" s="440"/>
      <c r="M150" s="441"/>
      <c r="N150" s="442"/>
      <c r="O150" s="194"/>
      <c r="P150" s="193"/>
      <c r="Q150" s="192"/>
      <c r="R150" s="192"/>
      <c r="S150" s="245"/>
    </row>
    <row r="151" spans="1:19" s="244" customFormat="1">
      <c r="A151" s="192" t="s">
        <v>1109</v>
      </c>
      <c r="B151" s="192"/>
      <c r="C151" s="192"/>
      <c r="D151" s="192"/>
      <c r="E151" s="192"/>
      <c r="F151" s="192"/>
      <c r="G151" s="193"/>
      <c r="H151" s="193"/>
      <c r="I151" s="193"/>
      <c r="J151" s="193"/>
      <c r="K151" s="440"/>
      <c r="L151" s="440"/>
      <c r="M151" s="441"/>
      <c r="N151" s="442"/>
      <c r="O151" s="194"/>
      <c r="P151" s="193"/>
      <c r="Q151" s="192"/>
      <c r="R151" s="192"/>
      <c r="S151" s="245" t="s">
        <v>140</v>
      </c>
    </row>
    <row r="152" spans="1:19" s="43" customFormat="1" ht="29.25" customHeight="1">
      <c r="A152" s="46" t="s">
        <v>1160</v>
      </c>
      <c r="B152" s="113"/>
      <c r="C152" s="42" t="s">
        <v>11</v>
      </c>
      <c r="D152" s="113" t="s">
        <v>137</v>
      </c>
      <c r="E152" s="113" t="s">
        <v>26</v>
      </c>
      <c r="F152" s="49" t="s">
        <v>54</v>
      </c>
      <c r="G152" s="113"/>
      <c r="H152" s="113"/>
      <c r="I152" s="113"/>
      <c r="J152" s="113"/>
      <c r="K152" s="514" t="s">
        <v>1161</v>
      </c>
      <c r="L152" s="514"/>
      <c r="M152" s="513" t="s">
        <v>1162</v>
      </c>
      <c r="N152" s="513"/>
      <c r="O152" s="45"/>
      <c r="P152" s="42"/>
      <c r="Q152" s="41"/>
      <c r="R152" s="41"/>
      <c r="S152" s="41" t="s">
        <v>140</v>
      </c>
    </row>
    <row r="153" spans="1:19" s="43" customFormat="1" outlineLevel="1">
      <c r="A153" s="46"/>
      <c r="B153" s="52" t="s">
        <v>1150</v>
      </c>
      <c r="C153" s="238" t="str">
        <f>VLOOKUP($B153,[3]Codes!$A$1:$K$65536,2,FALSE)</f>
        <v>Response</v>
      </c>
      <c r="D153" s="50"/>
      <c r="E153" s="238" t="str">
        <f>VLOOKUP($B153,[3]Codes!$A$1:$K$65536,4,FALSE)</f>
        <v>Category option</v>
      </c>
      <c r="F153" s="238">
        <f>VLOOKUP($B153,[3]Codes!$A$1:$K$65536,5,FALSE)</f>
        <v>1</v>
      </c>
      <c r="G153" s="50"/>
      <c r="H153" s="50"/>
      <c r="I153" s="50"/>
      <c r="J153" s="50"/>
      <c r="K153" s="430"/>
      <c r="L153" s="430" t="str">
        <f>VLOOKUP($B153,[3]Codes!$A$1:$K$65536,9,FALSE)</f>
        <v>Improved</v>
      </c>
      <c r="M153" s="430"/>
      <c r="N153" s="430" t="s">
        <v>2977</v>
      </c>
      <c r="O153" s="51"/>
      <c r="P153" s="42"/>
      <c r="Q153" s="41"/>
      <c r="R153" s="41"/>
      <c r="S153" s="41" t="s">
        <v>140</v>
      </c>
    </row>
    <row r="154" spans="1:19" s="43" customFormat="1" outlineLevel="1">
      <c r="A154" s="46"/>
      <c r="B154" s="52" t="s">
        <v>1151</v>
      </c>
      <c r="C154" s="238" t="str">
        <f>VLOOKUP($B154,[3]Codes!$A$1:$K$65536,2,FALSE)</f>
        <v>Response</v>
      </c>
      <c r="D154" s="50"/>
      <c r="E154" s="238" t="str">
        <f>VLOOKUP($B154,[3]Codes!$A$1:$K$65536,4,FALSE)</f>
        <v>Category option</v>
      </c>
      <c r="F154" s="238">
        <f>VLOOKUP($B154,[3]Codes!$A$1:$K$65536,5,FALSE)</f>
        <v>2</v>
      </c>
      <c r="G154" s="50"/>
      <c r="H154" s="50"/>
      <c r="I154" s="50"/>
      <c r="J154" s="50"/>
      <c r="K154" s="430"/>
      <c r="L154" s="430" t="str">
        <f>VLOOKUP($B154,[3]Codes!$A$1:$K$65536,9,FALSE)</f>
        <v>Deteriorated</v>
      </c>
      <c r="M154" s="430"/>
      <c r="N154" s="430" t="s">
        <v>2978</v>
      </c>
      <c r="O154" s="51"/>
      <c r="P154" s="42"/>
      <c r="Q154" s="41"/>
      <c r="R154" s="41"/>
      <c r="S154" s="41" t="s">
        <v>140</v>
      </c>
    </row>
    <row r="155" spans="1:19" s="43" customFormat="1" outlineLevel="1">
      <c r="A155" s="46"/>
      <c r="B155" s="52" t="s">
        <v>1152</v>
      </c>
      <c r="C155" s="238" t="str">
        <f>VLOOKUP($B155,[3]Codes!$A$1:$K$65536,2,FALSE)</f>
        <v>Response</v>
      </c>
      <c r="D155" s="50"/>
      <c r="E155" s="238" t="str">
        <f>VLOOKUP($B155,[3]Codes!$A$1:$K$65536,4,FALSE)</f>
        <v>Category option</v>
      </c>
      <c r="F155" s="238">
        <f>VLOOKUP($B155,[3]Codes!$A$1:$K$65536,5,FALSE)</f>
        <v>3</v>
      </c>
      <c r="G155" s="50"/>
      <c r="H155" s="50"/>
      <c r="I155" s="50"/>
      <c r="J155" s="50"/>
      <c r="K155" s="430"/>
      <c r="L155" s="430" t="str">
        <f>VLOOKUP($B155,[3]Codes!$A$1:$K$65536,9,FALSE)</f>
        <v>Stayed the same</v>
      </c>
      <c r="M155" s="430"/>
      <c r="N155" s="430" t="s">
        <v>2979</v>
      </c>
      <c r="O155" s="51"/>
      <c r="P155" s="42"/>
      <c r="Q155" s="41"/>
      <c r="R155" s="41"/>
      <c r="S155" s="41" t="s">
        <v>140</v>
      </c>
    </row>
    <row r="156" spans="1:19" outlineLevel="1">
      <c r="A156" s="52"/>
      <c r="B156" s="52" t="s">
        <v>1153</v>
      </c>
      <c r="C156" s="238" t="str">
        <f>VLOOKUP($B156,[3]Codes!$A$1:$K$65536,2,FALSE)</f>
        <v>Response</v>
      </c>
      <c r="D156" s="50"/>
      <c r="E156" s="238" t="str">
        <f>VLOOKUP($B156,[3]Codes!$A$1:$K$65536,4,FALSE)</f>
        <v>Category option</v>
      </c>
      <c r="F156" s="238">
        <f>VLOOKUP($B156,[3]Codes!$A$1:$K$65536,5,FALSE)</f>
        <v>4</v>
      </c>
      <c r="G156" s="50"/>
      <c r="H156" s="50"/>
      <c r="I156" s="50"/>
      <c r="J156" s="50"/>
      <c r="K156" s="430"/>
      <c r="L156" s="430" t="str">
        <f>VLOOKUP($B156,[3]Codes!$A$1:$K$65536,9,FALSE)</f>
        <v>Not in aldeia 2 years ago</v>
      </c>
      <c r="M156" s="430"/>
      <c r="N156" s="430" t="s">
        <v>2980</v>
      </c>
      <c r="S156" s="41" t="s">
        <v>140</v>
      </c>
    </row>
    <row r="157" spans="1:19" outlineLevel="1">
      <c r="A157" s="52"/>
      <c r="B157" s="52" t="s">
        <v>320</v>
      </c>
      <c r="C157" s="238" t="str">
        <f>VLOOKUP($B157,[3]Codes!$A$1:$K$65536,2,FALSE)</f>
        <v>Response</v>
      </c>
      <c r="D157" s="50"/>
      <c r="E157" s="238" t="str">
        <f>VLOOKUP($B157,[3]Codes!$A$1:$K$65536,4,FALSE)</f>
        <v>Category option</v>
      </c>
      <c r="F157" s="238">
        <f>VLOOKUP($B157,[3]Codes!$A$1:$K$65536,5,FALSE)</f>
        <v>998</v>
      </c>
      <c r="G157" s="50"/>
      <c r="H157" s="50"/>
      <c r="I157" s="50"/>
      <c r="J157" s="50"/>
      <c r="K157" s="430"/>
      <c r="L157" s="430" t="str">
        <f>VLOOKUP($B157,[3]Codes!$A$1:$K$65536,9,FALSE)</f>
        <v>Don't know</v>
      </c>
      <c r="M157" s="430"/>
      <c r="N157" s="430" t="s">
        <v>485</v>
      </c>
      <c r="S157" s="41" t="s">
        <v>140</v>
      </c>
    </row>
    <row r="158" spans="1:19" s="244" customFormat="1">
      <c r="A158" s="192" t="s">
        <v>1107</v>
      </c>
      <c r="B158" s="192"/>
      <c r="C158" s="192"/>
      <c r="D158" s="192"/>
      <c r="E158" s="192"/>
      <c r="F158" s="192"/>
      <c r="G158" s="193"/>
      <c r="H158" s="193"/>
      <c r="I158" s="193"/>
      <c r="J158" s="193"/>
      <c r="K158" s="440"/>
      <c r="L158" s="440"/>
      <c r="M158" s="441"/>
      <c r="N158" s="442"/>
      <c r="O158" s="194"/>
      <c r="P158" s="193"/>
      <c r="Q158" s="192"/>
      <c r="R158" s="192"/>
      <c r="S158" s="245"/>
    </row>
    <row r="159" spans="1:19" s="240" customFormat="1">
      <c r="A159" s="240" t="s">
        <v>1144</v>
      </c>
      <c r="B159" s="156"/>
      <c r="C159" s="156"/>
      <c r="D159" s="156"/>
      <c r="E159" s="156"/>
      <c r="F159" s="156"/>
      <c r="G159" s="241"/>
      <c r="H159" s="241"/>
      <c r="I159" s="241"/>
      <c r="J159" s="241"/>
      <c r="K159" s="435"/>
      <c r="L159" s="436"/>
      <c r="M159" s="437"/>
      <c r="N159" s="438"/>
      <c r="O159" s="242"/>
      <c r="P159" s="241"/>
      <c r="Q159" s="156"/>
      <c r="R159" s="156"/>
      <c r="S159" s="243"/>
    </row>
    <row r="160" spans="1:19" s="166" customFormat="1">
      <c r="A160" s="166" t="s">
        <v>1163</v>
      </c>
      <c r="B160" s="167"/>
      <c r="C160" s="167"/>
      <c r="D160" s="167"/>
      <c r="E160" s="167"/>
      <c r="F160" s="167"/>
      <c r="G160" s="167"/>
      <c r="H160" s="167"/>
      <c r="I160" s="167"/>
      <c r="J160" s="167"/>
      <c r="K160" s="419"/>
      <c r="L160" s="420"/>
      <c r="M160" s="422" t="s">
        <v>1164</v>
      </c>
      <c r="N160" s="453"/>
      <c r="O160" s="190"/>
      <c r="P160" s="165"/>
      <c r="Q160" s="167"/>
      <c r="R160" s="167"/>
      <c r="S160" s="167"/>
    </row>
    <row r="161" spans="1:20" s="256" customFormat="1">
      <c r="A161" s="252" t="s">
        <v>1165</v>
      </c>
      <c r="B161" s="252"/>
      <c r="C161" s="252"/>
      <c r="D161" s="252"/>
      <c r="E161" s="252"/>
      <c r="F161" s="252"/>
      <c r="G161" s="253"/>
      <c r="H161" s="253"/>
      <c r="I161" s="253"/>
      <c r="J161" s="253"/>
      <c r="K161" s="454"/>
      <c r="L161" s="454"/>
      <c r="M161" s="455" t="s">
        <v>1166</v>
      </c>
      <c r="N161" s="456"/>
      <c r="O161" s="255"/>
      <c r="P161" s="254"/>
      <c r="Q161" s="252"/>
      <c r="R161" s="252"/>
      <c r="S161" s="252"/>
    </row>
    <row r="162" spans="1:20" s="51" customFormat="1">
      <c r="A162" s="49" t="s">
        <v>1167</v>
      </c>
      <c r="C162" s="42" t="s">
        <v>11</v>
      </c>
      <c r="D162" s="49" t="s">
        <v>137</v>
      </c>
      <c r="E162" s="49" t="s">
        <v>104</v>
      </c>
      <c r="F162" s="49" t="s">
        <v>1168</v>
      </c>
      <c r="G162" s="30"/>
      <c r="H162" s="30"/>
      <c r="I162" s="30"/>
      <c r="J162" s="30"/>
      <c r="K162" s="457" t="s">
        <v>1169</v>
      </c>
      <c r="L162" s="427"/>
      <c r="M162" s="428" t="s">
        <v>1170</v>
      </c>
      <c r="N162" s="429"/>
      <c r="O162" s="47" t="str">
        <f>A165</f>
        <v>MD6.02</v>
      </c>
      <c r="P162" s="50" t="s">
        <v>1171</v>
      </c>
      <c r="R162" s="50" t="s">
        <v>1172</v>
      </c>
      <c r="S162" s="41">
        <v>0</v>
      </c>
    </row>
    <row r="163" spans="1:20" s="51" customFormat="1" outlineLevel="1">
      <c r="A163" s="48"/>
      <c r="B163" s="52" t="s">
        <v>1070</v>
      </c>
      <c r="C163" s="238" t="str">
        <f>VLOOKUP($B163,[3]Codes!$A$1:$K$65536,2,FALSE)</f>
        <v>Response</v>
      </c>
      <c r="D163" s="50"/>
      <c r="E163" s="238" t="str">
        <f>VLOOKUP($B163,[3]Codes!$A$1:$K$65536,4,FALSE)</f>
        <v>Category option</v>
      </c>
      <c r="F163" s="238">
        <f>VLOOKUP($B163,[3]Codes!$A$1:$K$65536,5,FALSE)</f>
        <v>993</v>
      </c>
      <c r="G163" s="50"/>
      <c r="H163" s="50"/>
      <c r="I163" s="50"/>
      <c r="J163" s="50"/>
      <c r="K163" s="430"/>
      <c r="L163" s="431" t="str">
        <f>VLOOKUP($B163,[3]Codes!$A$1:$K$65536,9,FALSE)</f>
        <v>Never</v>
      </c>
      <c r="M163" s="430"/>
      <c r="N163" s="431" t="s">
        <v>2252</v>
      </c>
      <c r="O163" s="47" t="str">
        <f>A166</f>
        <v>MD6.03</v>
      </c>
      <c r="P163" s="50"/>
      <c r="S163" s="41" t="s">
        <v>140</v>
      </c>
    </row>
    <row r="164" spans="1:20" s="51" customFormat="1" outlineLevel="1">
      <c r="A164" s="48"/>
      <c r="B164" s="52" t="s">
        <v>320</v>
      </c>
      <c r="C164" s="238" t="str">
        <f>VLOOKUP($B164,[3]Codes!$A$1:$K$65536,2,FALSE)</f>
        <v>Response</v>
      </c>
      <c r="D164" s="50"/>
      <c r="E164" s="238" t="str">
        <f>VLOOKUP($B164,[3]Codes!$A$1:$K$65536,4,FALSE)</f>
        <v>Category option</v>
      </c>
      <c r="F164" s="238">
        <f>VLOOKUP($B164,[3]Codes!$A$1:$K$65536,5,FALSE)</f>
        <v>998</v>
      </c>
      <c r="G164" s="50"/>
      <c r="H164" s="50"/>
      <c r="I164" s="50"/>
      <c r="J164" s="50"/>
      <c r="K164" s="430"/>
      <c r="L164" s="431" t="str">
        <f>VLOOKUP($B164,[3]Codes!$A$1:$K$65536,9,FALSE)</f>
        <v>Don't know</v>
      </c>
      <c r="M164" s="430"/>
      <c r="N164" s="431" t="s">
        <v>485</v>
      </c>
      <c r="O164" s="47" t="str">
        <f>A165</f>
        <v>MD6.02</v>
      </c>
      <c r="P164" s="50"/>
      <c r="S164" s="41" t="s">
        <v>140</v>
      </c>
    </row>
    <row r="165" spans="1:20" s="43" customFormat="1">
      <c r="A165" s="46" t="s">
        <v>1173</v>
      </c>
      <c r="B165" s="42"/>
      <c r="C165" s="42" t="s">
        <v>11</v>
      </c>
      <c r="D165" s="42" t="s">
        <v>137</v>
      </c>
      <c r="E165" s="42" t="s">
        <v>104</v>
      </c>
      <c r="F165" s="42"/>
      <c r="G165" s="50"/>
      <c r="H165" s="50"/>
      <c r="I165" s="50"/>
      <c r="J165" s="50"/>
      <c r="K165" s="432" t="s">
        <v>1174</v>
      </c>
      <c r="L165" s="433"/>
      <c r="M165" s="428" t="s">
        <v>1175</v>
      </c>
      <c r="N165" s="433"/>
      <c r="O165" s="123" t="str">
        <f>A166</f>
        <v>MD6.03</v>
      </c>
      <c r="P165" s="42"/>
      <c r="Q165" s="41"/>
      <c r="R165" s="41"/>
      <c r="S165" s="41" t="s">
        <v>140</v>
      </c>
    </row>
    <row r="166" spans="1:20" s="43" customFormat="1">
      <c r="A166" s="46" t="s">
        <v>1176</v>
      </c>
      <c r="B166" s="42"/>
      <c r="C166" s="42" t="s">
        <v>11</v>
      </c>
      <c r="D166" s="42" t="s">
        <v>137</v>
      </c>
      <c r="E166" s="42" t="s">
        <v>104</v>
      </c>
      <c r="F166" s="42"/>
      <c r="G166" s="50"/>
      <c r="H166" s="50"/>
      <c r="I166" s="50"/>
      <c r="J166" s="50"/>
      <c r="K166" s="432" t="s">
        <v>1177</v>
      </c>
      <c r="L166" s="433"/>
      <c r="M166" s="428" t="s">
        <v>1178</v>
      </c>
      <c r="N166" s="433"/>
      <c r="O166" s="45" t="s">
        <v>139</v>
      </c>
      <c r="P166" s="42"/>
      <c r="Q166" s="41"/>
      <c r="R166" s="41"/>
      <c r="S166" s="41" t="s">
        <v>140</v>
      </c>
    </row>
    <row r="167" spans="1:20" s="256" customFormat="1">
      <c r="A167" s="252" t="s">
        <v>254</v>
      </c>
      <c r="B167" s="252"/>
      <c r="C167" s="252"/>
      <c r="D167" s="252"/>
      <c r="E167" s="252"/>
      <c r="F167" s="252"/>
      <c r="G167" s="253"/>
      <c r="H167" s="253"/>
      <c r="I167" s="253"/>
      <c r="J167" s="253"/>
      <c r="K167" s="454"/>
      <c r="L167" s="454"/>
      <c r="M167" s="455" t="s">
        <v>1179</v>
      </c>
      <c r="N167" s="456"/>
      <c r="O167" s="255"/>
      <c r="P167" s="254"/>
      <c r="Q167" s="252"/>
      <c r="R167" s="252"/>
      <c r="S167" s="252"/>
    </row>
    <row r="168" spans="1:20" s="235" customFormat="1">
      <c r="A168" s="231" t="s">
        <v>1180</v>
      </c>
      <c r="B168" s="231"/>
      <c r="C168" s="231"/>
      <c r="D168" s="231"/>
      <c r="E168" s="231"/>
      <c r="F168" s="231"/>
      <c r="G168" s="232"/>
      <c r="H168" s="232"/>
      <c r="I168" s="232"/>
      <c r="J168" s="232"/>
      <c r="K168" s="423"/>
      <c r="L168" s="423"/>
      <c r="M168" s="424"/>
      <c r="N168" s="458"/>
      <c r="O168" s="236"/>
      <c r="P168" s="233"/>
      <c r="Q168" s="231"/>
      <c r="R168" s="231"/>
      <c r="S168" s="231"/>
    </row>
    <row r="169" spans="1:20" s="43" customFormat="1" ht="33.75" customHeight="1">
      <c r="A169" s="46" t="s">
        <v>1181</v>
      </c>
      <c r="B169" s="42"/>
      <c r="C169" s="42" t="s">
        <v>11</v>
      </c>
      <c r="D169" s="42" t="s">
        <v>137</v>
      </c>
      <c r="E169" s="42" t="s">
        <v>26</v>
      </c>
      <c r="F169" s="42" t="s">
        <v>54</v>
      </c>
      <c r="G169" s="44"/>
      <c r="H169" s="44"/>
      <c r="I169" s="44"/>
      <c r="J169" s="44"/>
      <c r="K169" s="513" t="s">
        <v>1182</v>
      </c>
      <c r="L169" s="513"/>
      <c r="M169" s="513" t="s">
        <v>1183</v>
      </c>
      <c r="N169" s="513"/>
      <c r="O169" s="45"/>
      <c r="P169" s="42"/>
      <c r="Q169" s="41"/>
      <c r="R169" s="41" t="s">
        <v>1184</v>
      </c>
      <c r="S169" s="41" t="s">
        <v>1185</v>
      </c>
      <c r="T169" s="239" t="s">
        <v>1186</v>
      </c>
    </row>
    <row r="170" spans="1:20" outlineLevel="1">
      <c r="B170" s="52" t="s">
        <v>1187</v>
      </c>
      <c r="C170" s="238" t="str">
        <f>VLOOKUP($B170,[3]Codes!$A$1:$K$65536,2,FALSE)</f>
        <v>Response</v>
      </c>
      <c r="D170" s="50"/>
      <c r="E170" s="238" t="str">
        <f>VLOOKUP($B170,[3]Codes!$A$1:$K$65536,4,FALSE)</f>
        <v>Category option</v>
      </c>
      <c r="F170" s="238">
        <f>VLOOKUP($B170,[3]Codes!$A$1:$K$65536,5,FALSE)</f>
        <v>1</v>
      </c>
      <c r="G170" s="50"/>
      <c r="H170" s="50"/>
      <c r="I170" s="50"/>
      <c r="J170" s="50"/>
      <c r="K170" s="430"/>
      <c r="L170" s="430" t="str">
        <f>VLOOKUP($B170,[3]Codes!$A$1:$K$65536,9,FALSE)</f>
        <v>Often</v>
      </c>
      <c r="M170" s="430"/>
      <c r="N170" s="430" t="s">
        <v>2615</v>
      </c>
      <c r="O170" s="47" t="str">
        <f>A174</f>
        <v>MD7.02</v>
      </c>
      <c r="S170" s="41" t="s">
        <v>140</v>
      </c>
    </row>
    <row r="171" spans="1:20" outlineLevel="1">
      <c r="A171" s="52"/>
      <c r="B171" s="52" t="s">
        <v>1188</v>
      </c>
      <c r="C171" s="238" t="str">
        <f>VLOOKUP($B171,[3]Codes!$A$1:$K$65536,2,FALSE)</f>
        <v>Response</v>
      </c>
      <c r="D171" s="50"/>
      <c r="E171" s="238" t="str">
        <f>VLOOKUP($B171,[3]Codes!$A$1:$K$65536,4,FALSE)</f>
        <v>Category option</v>
      </c>
      <c r="F171" s="238">
        <f>VLOOKUP($B171,[3]Codes!$A$1:$K$65536,5,FALSE)</f>
        <v>2</v>
      </c>
      <c r="G171" s="50"/>
      <c r="H171" s="50"/>
      <c r="I171" s="50"/>
      <c r="J171" s="50"/>
      <c r="K171" s="430"/>
      <c r="L171" s="430" t="str">
        <f>VLOOKUP($B171,[3]Codes!$A$1:$K$65536,9,FALSE)</f>
        <v>Just a few times</v>
      </c>
      <c r="M171" s="430"/>
      <c r="N171" s="430" t="s">
        <v>2250</v>
      </c>
      <c r="O171" s="47" t="str">
        <f>A174</f>
        <v>MD7.02</v>
      </c>
      <c r="S171" s="41" t="s">
        <v>140</v>
      </c>
    </row>
    <row r="172" spans="1:20" s="51" customFormat="1" outlineLevel="1">
      <c r="A172" s="48"/>
      <c r="B172" s="52" t="s">
        <v>1070</v>
      </c>
      <c r="C172" s="238" t="str">
        <f>VLOOKUP($B172,[3]Codes!$A$1:$K$65536,2,FALSE)</f>
        <v>Response</v>
      </c>
      <c r="D172" s="50"/>
      <c r="E172" s="238" t="str">
        <f>VLOOKUP($B172,[3]Codes!$A$1:$K$65536,4,FALSE)</f>
        <v>Category option</v>
      </c>
      <c r="F172" s="238">
        <f>VLOOKUP($B172,[3]Codes!$A$1:$K$65536,5,FALSE)</f>
        <v>993</v>
      </c>
      <c r="G172" s="50"/>
      <c r="H172" s="50"/>
      <c r="I172" s="50"/>
      <c r="J172" s="50"/>
      <c r="K172" s="430"/>
      <c r="L172" s="430" t="str">
        <f>VLOOKUP($B172,[3]Codes!$A$1:$K$65536,9,FALSE)</f>
        <v>Never</v>
      </c>
      <c r="M172" s="430"/>
      <c r="N172" s="430" t="s">
        <v>2252</v>
      </c>
      <c r="O172" s="47" t="str">
        <f>A174</f>
        <v>MD7.02</v>
      </c>
      <c r="P172" s="50"/>
      <c r="S172" s="41" t="s">
        <v>140</v>
      </c>
    </row>
    <row r="173" spans="1:20" outlineLevel="1">
      <c r="B173" s="52" t="s">
        <v>1189</v>
      </c>
      <c r="C173" s="238" t="str">
        <f>VLOOKUP($B173,[3]Codes!$A$1:$K$65536,2,FALSE)</f>
        <v>Response</v>
      </c>
      <c r="D173" s="50"/>
      <c r="E173" s="238" t="str">
        <f>VLOOKUP($B173,[3]Codes!$A$1:$K$65536,4,FALSE)</f>
        <v>Category option</v>
      </c>
      <c r="F173" s="238">
        <f>VLOOKUP($B173,[3]Codes!$A$1:$K$65536,5,FALSE)</f>
        <v>4</v>
      </c>
      <c r="G173" s="50"/>
      <c r="H173" s="50"/>
      <c r="I173" s="50"/>
      <c r="J173" s="50"/>
      <c r="K173" s="430"/>
      <c r="L173" s="430" t="str">
        <f>VLOOKUP($B173,[3]Codes!$A$1:$K$65536,9,FALSE)</f>
        <v>Does not exist</v>
      </c>
      <c r="M173" s="430"/>
      <c r="N173" s="430" t="s">
        <v>2976</v>
      </c>
      <c r="O173" s="47" t="str">
        <f>A174</f>
        <v>MD7.02</v>
      </c>
      <c r="S173" s="41" t="s">
        <v>140</v>
      </c>
    </row>
    <row r="174" spans="1:20" s="43" customFormat="1" ht="33" customHeight="1">
      <c r="A174" s="46" t="s">
        <v>1190</v>
      </c>
      <c r="B174" s="42"/>
      <c r="C174" s="42" t="s">
        <v>11</v>
      </c>
      <c r="D174" s="42" t="s">
        <v>137</v>
      </c>
      <c r="E174" s="42" t="s">
        <v>26</v>
      </c>
      <c r="F174" s="42" t="s">
        <v>54</v>
      </c>
      <c r="G174" s="44"/>
      <c r="H174" s="44"/>
      <c r="I174" s="44"/>
      <c r="J174" s="44"/>
      <c r="K174" s="513" t="s">
        <v>1191</v>
      </c>
      <c r="L174" s="513"/>
      <c r="M174" s="513" t="s">
        <v>1192</v>
      </c>
      <c r="N174" s="513"/>
      <c r="O174" s="45"/>
      <c r="P174" s="42"/>
      <c r="Q174" s="41"/>
      <c r="R174" s="41" t="s">
        <v>1184</v>
      </c>
      <c r="S174" s="41" t="s">
        <v>1185</v>
      </c>
      <c r="T174" s="239" t="s">
        <v>1186</v>
      </c>
    </row>
    <row r="175" spans="1:20" outlineLevel="1">
      <c r="B175" s="52" t="s">
        <v>1187</v>
      </c>
      <c r="C175" s="238" t="str">
        <f>VLOOKUP($B175,[3]Codes!$A$1:$K$65536,2,FALSE)</f>
        <v>Response</v>
      </c>
      <c r="D175" s="50"/>
      <c r="E175" s="238" t="str">
        <f>VLOOKUP($B175,[3]Codes!$A$1:$K$65536,4,FALSE)</f>
        <v>Category option</v>
      </c>
      <c r="F175" s="238">
        <f>VLOOKUP($B175,[3]Codes!$A$1:$K$65536,5,FALSE)</f>
        <v>1</v>
      </c>
      <c r="G175" s="50"/>
      <c r="H175" s="50"/>
      <c r="I175" s="50"/>
      <c r="J175" s="50"/>
      <c r="K175" s="430"/>
      <c r="L175" s="430" t="str">
        <f>VLOOKUP($B175,[3]Codes!$A$1:$K$65536,9,FALSE)</f>
        <v>Often</v>
      </c>
      <c r="M175" s="430"/>
      <c r="N175" s="430" t="s">
        <v>2615</v>
      </c>
      <c r="O175" s="47" t="str">
        <f>A179</f>
        <v>MD7.03</v>
      </c>
      <c r="S175" s="41" t="s">
        <v>140</v>
      </c>
    </row>
    <row r="176" spans="1:20" outlineLevel="1">
      <c r="A176" s="52"/>
      <c r="B176" s="52" t="s">
        <v>1188</v>
      </c>
      <c r="C176" s="238" t="str">
        <f>VLOOKUP($B176,[3]Codes!$A$1:$K$65536,2,FALSE)</f>
        <v>Response</v>
      </c>
      <c r="D176" s="50"/>
      <c r="E176" s="238" t="str">
        <f>VLOOKUP($B176,[3]Codes!$A$1:$K$65536,4,FALSE)</f>
        <v>Category option</v>
      </c>
      <c r="F176" s="238">
        <f>VLOOKUP($B176,[3]Codes!$A$1:$K$65536,5,FALSE)</f>
        <v>2</v>
      </c>
      <c r="G176" s="50"/>
      <c r="H176" s="50"/>
      <c r="I176" s="50"/>
      <c r="J176" s="50"/>
      <c r="K176" s="430"/>
      <c r="L176" s="430" t="str">
        <f>VLOOKUP($B176,[3]Codes!$A$1:$K$65536,9,FALSE)</f>
        <v>Just a few times</v>
      </c>
      <c r="M176" s="430"/>
      <c r="N176" s="430" t="s">
        <v>2250</v>
      </c>
      <c r="O176" s="47" t="str">
        <f>A179</f>
        <v>MD7.03</v>
      </c>
      <c r="S176" s="41" t="s">
        <v>140</v>
      </c>
    </row>
    <row r="177" spans="1:20" s="51" customFormat="1" outlineLevel="1">
      <c r="A177" s="48"/>
      <c r="B177" s="52" t="s">
        <v>1070</v>
      </c>
      <c r="C177" s="238" t="str">
        <f>VLOOKUP($B177,[3]Codes!$A$1:$K$65536,2,FALSE)</f>
        <v>Response</v>
      </c>
      <c r="D177" s="50"/>
      <c r="E177" s="238" t="str">
        <f>VLOOKUP($B177,[3]Codes!$A$1:$K$65536,4,FALSE)</f>
        <v>Category option</v>
      </c>
      <c r="F177" s="238">
        <f>VLOOKUP($B177,[3]Codes!$A$1:$K$65536,5,FALSE)</f>
        <v>993</v>
      </c>
      <c r="G177" s="50"/>
      <c r="H177" s="50"/>
      <c r="I177" s="50"/>
      <c r="J177" s="50"/>
      <c r="K177" s="430"/>
      <c r="L177" s="430" t="str">
        <f>VLOOKUP($B177,[3]Codes!$A$1:$K$65536,9,FALSE)</f>
        <v>Never</v>
      </c>
      <c r="M177" s="430"/>
      <c r="N177" s="430" t="s">
        <v>2252</v>
      </c>
      <c r="O177" s="47" t="str">
        <f>A179</f>
        <v>MD7.03</v>
      </c>
      <c r="P177" s="50"/>
      <c r="S177" s="41" t="s">
        <v>140</v>
      </c>
    </row>
    <row r="178" spans="1:20" outlineLevel="1">
      <c r="B178" s="52" t="s">
        <v>1189</v>
      </c>
      <c r="C178" s="238" t="str">
        <f>VLOOKUP($B178,[3]Codes!$A$1:$K$65536,2,FALSE)</f>
        <v>Response</v>
      </c>
      <c r="D178" s="50"/>
      <c r="E178" s="238" t="str">
        <f>VLOOKUP($B178,[3]Codes!$A$1:$K$65536,4,FALSE)</f>
        <v>Category option</v>
      </c>
      <c r="F178" s="238">
        <f>VLOOKUP($B178,[3]Codes!$A$1:$K$65536,5,FALSE)</f>
        <v>4</v>
      </c>
      <c r="G178" s="50"/>
      <c r="H178" s="50"/>
      <c r="I178" s="50"/>
      <c r="J178" s="50"/>
      <c r="K178" s="430"/>
      <c r="L178" s="430" t="str">
        <f>VLOOKUP($B178,[3]Codes!$A$1:$K$65536,9,FALSE)</f>
        <v>Does not exist</v>
      </c>
      <c r="M178" s="430"/>
      <c r="N178" s="430" t="s">
        <v>2976</v>
      </c>
      <c r="O178" s="47" t="str">
        <f>A179</f>
        <v>MD7.03</v>
      </c>
      <c r="S178" s="41" t="s">
        <v>140</v>
      </c>
    </row>
    <row r="179" spans="1:20" s="43" customFormat="1" ht="30.75" customHeight="1">
      <c r="A179" s="46" t="s">
        <v>1193</v>
      </c>
      <c r="B179" s="42"/>
      <c r="C179" s="42" t="s">
        <v>11</v>
      </c>
      <c r="D179" s="42" t="s">
        <v>137</v>
      </c>
      <c r="E179" s="42" t="s">
        <v>26</v>
      </c>
      <c r="F179" s="42" t="s">
        <v>54</v>
      </c>
      <c r="G179" s="44"/>
      <c r="H179" s="44"/>
      <c r="I179" s="44"/>
      <c r="J179" s="44"/>
      <c r="K179" s="513" t="s">
        <v>1194</v>
      </c>
      <c r="L179" s="513"/>
      <c r="M179" s="513" t="s">
        <v>1195</v>
      </c>
      <c r="N179" s="513"/>
      <c r="O179" s="45"/>
      <c r="P179" s="42"/>
      <c r="Q179" s="41"/>
      <c r="R179" s="41" t="s">
        <v>1184</v>
      </c>
      <c r="S179" s="41" t="s">
        <v>1185</v>
      </c>
      <c r="T179" s="239" t="s">
        <v>1186</v>
      </c>
    </row>
    <row r="180" spans="1:20" outlineLevel="1">
      <c r="B180" s="52" t="s">
        <v>1187</v>
      </c>
      <c r="C180" s="238" t="str">
        <f>VLOOKUP($B180,[3]Codes!$A$1:$K$65536,2,FALSE)</f>
        <v>Response</v>
      </c>
      <c r="D180" s="50"/>
      <c r="E180" s="238" t="str">
        <f>VLOOKUP($B180,[3]Codes!$A$1:$K$65536,4,FALSE)</f>
        <v>Category option</v>
      </c>
      <c r="F180" s="238">
        <f>VLOOKUP($B180,[3]Codes!$A$1:$K$65536,5,FALSE)</f>
        <v>1</v>
      </c>
      <c r="G180" s="50"/>
      <c r="H180" s="50"/>
      <c r="I180" s="50"/>
      <c r="J180" s="50"/>
      <c r="K180" s="430"/>
      <c r="L180" s="430" t="str">
        <f>VLOOKUP($B180,[3]Codes!$A$1:$K$65536,9,FALSE)</f>
        <v>Often</v>
      </c>
      <c r="M180" s="430"/>
      <c r="N180" s="430" t="s">
        <v>2615</v>
      </c>
      <c r="O180" s="47" t="s">
        <v>139</v>
      </c>
      <c r="S180" s="41" t="s">
        <v>140</v>
      </c>
    </row>
    <row r="181" spans="1:20" outlineLevel="1">
      <c r="A181" s="52"/>
      <c r="B181" s="52" t="s">
        <v>1188</v>
      </c>
      <c r="C181" s="238" t="str">
        <f>VLOOKUP($B181,[3]Codes!$A$1:$K$65536,2,FALSE)</f>
        <v>Response</v>
      </c>
      <c r="D181" s="50"/>
      <c r="E181" s="238" t="str">
        <f>VLOOKUP($B181,[3]Codes!$A$1:$K$65536,4,FALSE)</f>
        <v>Category option</v>
      </c>
      <c r="F181" s="238">
        <f>VLOOKUP($B181,[3]Codes!$A$1:$K$65536,5,FALSE)</f>
        <v>2</v>
      </c>
      <c r="G181" s="50"/>
      <c r="H181" s="50"/>
      <c r="I181" s="50"/>
      <c r="J181" s="50"/>
      <c r="K181" s="430"/>
      <c r="L181" s="430" t="str">
        <f>VLOOKUP($B181,[3]Codes!$A$1:$K$65536,9,FALSE)</f>
        <v>Just a few times</v>
      </c>
      <c r="M181" s="430"/>
      <c r="N181" s="430" t="s">
        <v>2250</v>
      </c>
      <c r="O181" s="47" t="s">
        <v>139</v>
      </c>
      <c r="S181" s="41" t="s">
        <v>140</v>
      </c>
    </row>
    <row r="182" spans="1:20" s="51" customFormat="1" outlineLevel="1">
      <c r="A182" s="48"/>
      <c r="B182" s="52" t="s">
        <v>1070</v>
      </c>
      <c r="C182" s="238" t="str">
        <f>VLOOKUP($B182,[3]Codes!$A$1:$K$65536,2,FALSE)</f>
        <v>Response</v>
      </c>
      <c r="D182" s="50"/>
      <c r="E182" s="238" t="str">
        <f>VLOOKUP($B182,[3]Codes!$A$1:$K$65536,4,FALSE)</f>
        <v>Category option</v>
      </c>
      <c r="F182" s="238">
        <f>VLOOKUP($B182,[3]Codes!$A$1:$K$65536,5,FALSE)</f>
        <v>993</v>
      </c>
      <c r="G182" s="50"/>
      <c r="H182" s="50"/>
      <c r="I182" s="50"/>
      <c r="J182" s="50"/>
      <c r="K182" s="430"/>
      <c r="L182" s="430" t="str">
        <f>VLOOKUP($B182,[3]Codes!$A$1:$K$65536,9,FALSE)</f>
        <v>Never</v>
      </c>
      <c r="M182" s="430"/>
      <c r="N182" s="430" t="s">
        <v>2252</v>
      </c>
      <c r="O182" s="47" t="s">
        <v>139</v>
      </c>
      <c r="P182" s="50"/>
      <c r="S182" s="41" t="s">
        <v>140</v>
      </c>
    </row>
    <row r="183" spans="1:20" outlineLevel="1">
      <c r="B183" s="52" t="s">
        <v>1189</v>
      </c>
      <c r="C183" s="238" t="str">
        <f>VLOOKUP($B183,[3]Codes!$A$1:$K$65536,2,FALSE)</f>
        <v>Response</v>
      </c>
      <c r="D183" s="50"/>
      <c r="E183" s="238" t="str">
        <f>VLOOKUP($B183,[3]Codes!$A$1:$K$65536,4,FALSE)</f>
        <v>Category option</v>
      </c>
      <c r="F183" s="238">
        <f>VLOOKUP($B183,[3]Codes!$A$1:$K$65536,5,FALSE)</f>
        <v>4</v>
      </c>
      <c r="G183" s="50"/>
      <c r="H183" s="50"/>
      <c r="I183" s="50"/>
      <c r="J183" s="50"/>
      <c r="K183" s="430"/>
      <c r="L183" s="430" t="str">
        <f>VLOOKUP($B183,[3]Codes!$A$1:$K$65536,9,FALSE)</f>
        <v>Does not exist</v>
      </c>
      <c r="M183" s="430"/>
      <c r="N183" s="430" t="s">
        <v>2976</v>
      </c>
      <c r="O183" s="47" t="s">
        <v>139</v>
      </c>
      <c r="S183" s="41" t="s">
        <v>140</v>
      </c>
    </row>
    <row r="184" spans="1:20" s="256" customFormat="1">
      <c r="A184" s="252" t="s">
        <v>1196</v>
      </c>
      <c r="B184" s="252"/>
      <c r="C184" s="252"/>
      <c r="D184" s="252"/>
      <c r="E184" s="252"/>
      <c r="F184" s="252"/>
      <c r="G184" s="253"/>
      <c r="H184" s="253"/>
      <c r="I184" s="253"/>
      <c r="J184" s="253"/>
      <c r="K184" s="454"/>
      <c r="L184" s="454"/>
      <c r="M184" s="455" t="s">
        <v>1197</v>
      </c>
      <c r="N184" s="456"/>
      <c r="O184" s="255"/>
      <c r="P184" s="254"/>
      <c r="Q184" s="252"/>
      <c r="R184" s="252"/>
      <c r="S184" s="252"/>
    </row>
    <row r="185" spans="1:20" s="43" customFormat="1" ht="35.25" customHeight="1">
      <c r="A185" s="46" t="s">
        <v>1198</v>
      </c>
      <c r="B185" s="42"/>
      <c r="C185" s="42" t="s">
        <v>11</v>
      </c>
      <c r="D185" s="42" t="s">
        <v>137</v>
      </c>
      <c r="E185" s="42" t="s">
        <v>26</v>
      </c>
      <c r="F185" s="42" t="s">
        <v>54</v>
      </c>
      <c r="G185" s="50"/>
      <c r="H185" s="50"/>
      <c r="I185" s="50"/>
      <c r="J185" s="50"/>
      <c r="K185" s="513" t="s">
        <v>1199</v>
      </c>
      <c r="L185" s="513"/>
      <c r="M185" s="513" t="s">
        <v>1200</v>
      </c>
      <c r="N185" s="513"/>
      <c r="O185" s="45"/>
      <c r="P185" s="42"/>
      <c r="Q185" s="41"/>
      <c r="R185" s="41" t="s">
        <v>1201</v>
      </c>
      <c r="S185" s="41" t="s">
        <v>1185</v>
      </c>
    </row>
    <row r="186" spans="1:20" outlineLevel="1">
      <c r="B186" s="52" t="s">
        <v>138</v>
      </c>
      <c r="C186" s="238" t="str">
        <f>VLOOKUP($B186,[3]Codes!$A$1:$K$65536,2,FALSE)</f>
        <v>Response</v>
      </c>
      <c r="D186" s="50"/>
      <c r="E186" s="238" t="str">
        <f>VLOOKUP($B186,[3]Codes!$A$1:$K$65536,4,FALSE)</f>
        <v>Category option</v>
      </c>
      <c r="F186" s="238">
        <f>VLOOKUP($B186,[3]Codes!$A$1:$K$65536,5,FALSE)</f>
        <v>0</v>
      </c>
      <c r="G186" s="50"/>
      <c r="H186" s="50"/>
      <c r="I186" s="50"/>
      <c r="J186" s="50"/>
      <c r="K186" s="430"/>
      <c r="L186" s="430" t="str">
        <f>VLOOKUP($B186,[3]Codes!$A$1:$K$65536,9,FALSE)</f>
        <v>No</v>
      </c>
      <c r="M186" s="430"/>
      <c r="N186" s="430" t="str">
        <f>VLOOKUP($B186,[3]Codes!$A$1:$K$65536,11,FALSE)</f>
        <v>Lae</v>
      </c>
      <c r="O186" s="47" t="s">
        <v>139</v>
      </c>
      <c r="S186" s="41" t="s">
        <v>140</v>
      </c>
    </row>
    <row r="187" spans="1:20" outlineLevel="1">
      <c r="A187" s="52"/>
      <c r="B187" s="52" t="s">
        <v>141</v>
      </c>
      <c r="C187" s="238" t="str">
        <f>VLOOKUP($B187,[3]Codes!$A$1:$K$65536,2,FALSE)</f>
        <v>Response</v>
      </c>
      <c r="D187" s="50"/>
      <c r="E187" s="238" t="str">
        <f>VLOOKUP($B187,[3]Codes!$A$1:$K$65536,4,FALSE)</f>
        <v>Category option</v>
      </c>
      <c r="F187" s="238">
        <f>VLOOKUP($B187,[3]Codes!$A$1:$K$65536,5,FALSE)</f>
        <v>1</v>
      </c>
      <c r="G187" s="50"/>
      <c r="H187" s="50"/>
      <c r="I187" s="50"/>
      <c r="J187" s="50"/>
      <c r="K187" s="430"/>
      <c r="L187" s="430" t="str">
        <f>VLOOKUP($B187,[3]Codes!$A$1:$K$65536,9,FALSE)</f>
        <v>Yes</v>
      </c>
      <c r="M187" s="430"/>
      <c r="N187" s="430" t="str">
        <f>VLOOKUP($B187,[3]Codes!$A$1:$K$65536,11,FALSE)</f>
        <v>Sim</v>
      </c>
      <c r="O187" s="47" t="str">
        <f>A190</f>
        <v>MD8.02</v>
      </c>
      <c r="S187" s="41" t="s">
        <v>140</v>
      </c>
    </row>
    <row r="188" spans="1:20" outlineLevel="1">
      <c r="B188" s="52" t="s">
        <v>320</v>
      </c>
      <c r="C188" s="238" t="str">
        <f>VLOOKUP($B188,[3]Codes!$A$1:$K$65536,2,FALSE)</f>
        <v>Response</v>
      </c>
      <c r="D188" s="50"/>
      <c r="E188" s="238" t="str">
        <f>VLOOKUP($B188,[3]Codes!$A$1:$K$65536,4,FALSE)</f>
        <v>Category option</v>
      </c>
      <c r="F188" s="238">
        <f>VLOOKUP($B188,[3]Codes!$A$1:$K$65536,5,FALSE)</f>
        <v>998</v>
      </c>
      <c r="G188" s="50"/>
      <c r="H188" s="50"/>
      <c r="I188" s="50"/>
      <c r="J188" s="50"/>
      <c r="K188" s="430"/>
      <c r="L188" s="430" t="str">
        <f>VLOOKUP($B188,[3]Codes!$A$1:$K$65536,9,FALSE)</f>
        <v>Don't know</v>
      </c>
      <c r="M188" s="430"/>
      <c r="N188" s="430" t="str">
        <f>VLOOKUP($B188,[3]Codes!$A$1:$K$65536,11,FALSE)</f>
        <v>La hatene</v>
      </c>
      <c r="O188" s="47" t="s">
        <v>139</v>
      </c>
      <c r="S188" s="41" t="s">
        <v>140</v>
      </c>
    </row>
    <row r="189" spans="1:20" outlineLevel="1">
      <c r="B189" s="52" t="s">
        <v>923</v>
      </c>
      <c r="C189" s="238" t="str">
        <f>VLOOKUP($B189,[3]Codes!$A$1:$K$65536,2,FALSE)</f>
        <v>Response</v>
      </c>
      <c r="D189" s="50"/>
      <c r="E189" s="238" t="str">
        <f>VLOOKUP($B189,[3]Codes!$A$1:$K$65536,4,FALSE)</f>
        <v>Category option</v>
      </c>
      <c r="F189" s="238">
        <f>VLOOKUP($B189,[3]Codes!$A$1:$K$65536,5,FALSE)</f>
        <v>999</v>
      </c>
      <c r="G189" s="50"/>
      <c r="H189" s="50"/>
      <c r="I189" s="50"/>
      <c r="J189" s="50"/>
      <c r="K189" s="430"/>
      <c r="L189" s="430" t="str">
        <f>VLOOKUP($B189,[3]Codes!$A$1:$K$65536,9,FALSE)</f>
        <v>Refused to answer</v>
      </c>
      <c r="M189" s="430"/>
      <c r="N189" s="430" t="str">
        <f>VLOOKUP($B189,[3]Codes!$A$1:$K$65536,11,FALSE)</f>
        <v>Lakohi fo resposta</v>
      </c>
      <c r="O189" s="47" t="s">
        <v>139</v>
      </c>
      <c r="S189" s="41" t="s">
        <v>140</v>
      </c>
    </row>
    <row r="190" spans="1:20" s="43" customFormat="1">
      <c r="A190" s="46" t="s">
        <v>1202</v>
      </c>
      <c r="B190" s="42"/>
      <c r="C190" s="42" t="s">
        <v>11</v>
      </c>
      <c r="D190" s="42" t="s">
        <v>137</v>
      </c>
      <c r="E190" s="42" t="s">
        <v>121</v>
      </c>
      <c r="F190" s="42" t="s">
        <v>54</v>
      </c>
      <c r="G190" s="50"/>
      <c r="H190" s="50"/>
      <c r="I190" s="50"/>
      <c r="J190" s="50"/>
      <c r="K190" s="432" t="s">
        <v>1203</v>
      </c>
      <c r="L190" s="433"/>
      <c r="M190" s="428" t="s">
        <v>1204</v>
      </c>
      <c r="N190" s="433"/>
      <c r="O190" s="45"/>
      <c r="P190" s="42"/>
      <c r="Q190" s="41"/>
      <c r="R190" s="41" t="s">
        <v>1201</v>
      </c>
      <c r="S190" s="41" t="s">
        <v>1185</v>
      </c>
    </row>
    <row r="191" spans="1:20" outlineLevel="1">
      <c r="B191" s="44" t="s">
        <v>819</v>
      </c>
      <c r="C191" s="238" t="str">
        <f>VLOOKUP($B191,[3]Codes!$A$1:$K$65536,2,FALSE)</f>
        <v>Response</v>
      </c>
      <c r="D191" s="50"/>
      <c r="E191" s="238" t="str">
        <f>VLOOKUP($B191,[3]Codes!$A$1:$K$65536,4,FALSE)</f>
        <v>Category option</v>
      </c>
      <c r="F191" s="238">
        <f>VLOOKUP($B191,[3]Codes!$A$1:$K$65536,5,FALSE)</f>
        <v>6</v>
      </c>
      <c r="G191" s="50"/>
      <c r="H191" s="50"/>
      <c r="I191" s="50"/>
      <c r="J191" s="50"/>
      <c r="K191" s="430"/>
      <c r="L191" s="430" t="str">
        <f>VLOOKUP($B191,[3]Codes!$A$1:$K$65536,9,FALSE)</f>
        <v>Plough for buffalo</v>
      </c>
      <c r="M191" s="430"/>
      <c r="N191" s="430" t="str">
        <f>VLOOKUP($B191,[3]Codes!$A$1:$K$65536,11,FALSE)</f>
        <v>Xarua</v>
      </c>
      <c r="O191" s="47" t="str">
        <f>A200</f>
        <v>MD8.10</v>
      </c>
      <c r="S191" s="41" t="s">
        <v>140</v>
      </c>
    </row>
    <row r="192" spans="1:20" outlineLevel="1">
      <c r="B192" s="44" t="s">
        <v>822</v>
      </c>
      <c r="C192" s="238" t="str">
        <f>VLOOKUP($B192,[3]Codes!$A$1:$K$65536,2,FALSE)</f>
        <v>Response</v>
      </c>
      <c r="D192" s="50"/>
      <c r="E192" s="238" t="str">
        <f>VLOOKUP($B192,[3]Codes!$A$1:$K$65536,4,FALSE)</f>
        <v>Category option</v>
      </c>
      <c r="F192" s="238">
        <f>VLOOKUP($B192,[3]Codes!$A$1:$K$65536,5,FALSE)</f>
        <v>7</v>
      </c>
      <c r="G192" s="50"/>
      <c r="H192" s="50"/>
      <c r="I192" s="50"/>
      <c r="J192" s="50"/>
      <c r="K192" s="430"/>
      <c r="L192" s="430" t="str">
        <f>VLOOKUP($B192,[3]Codes!$A$1:$K$65536,9,FALSE)</f>
        <v>Rice hulling machine</v>
      </c>
      <c r="M192" s="430"/>
      <c r="N192" s="430" t="str">
        <f>VLOOKUP($B192,[3]Codes!$A$1:$K$65536,11,FALSE)</f>
        <v>Mákina dulas hare</v>
      </c>
      <c r="O192" s="47" t="str">
        <f>A200</f>
        <v>MD8.10</v>
      </c>
      <c r="S192" s="41" t="s">
        <v>140</v>
      </c>
    </row>
    <row r="193" spans="1:19" outlineLevel="1">
      <c r="B193" s="44" t="s">
        <v>825</v>
      </c>
      <c r="C193" s="238" t="str">
        <f>VLOOKUP($B193,[3]Codes!$A$1:$K$65536,2,FALSE)</f>
        <v>Response</v>
      </c>
      <c r="D193" s="50"/>
      <c r="E193" s="238" t="str">
        <f>VLOOKUP($B193,[3]Codes!$A$1:$K$65536,4,FALSE)</f>
        <v>Category option</v>
      </c>
      <c r="F193" s="238">
        <f>VLOOKUP($B193,[3]Codes!$A$1:$K$65536,5,FALSE)</f>
        <v>8</v>
      </c>
      <c r="G193" s="50"/>
      <c r="H193" s="50"/>
      <c r="I193" s="50"/>
      <c r="J193" s="50"/>
      <c r="K193" s="430"/>
      <c r="L193" s="430" t="str">
        <f>VLOOKUP($B193,[3]Codes!$A$1:$K$65536,9,FALSE)</f>
        <v>Coffee pulper</v>
      </c>
      <c r="M193" s="430"/>
      <c r="N193" s="430" t="str">
        <f>VLOOKUP($B193,[3]Codes!$A$1:$K$65536,11,FALSE)</f>
        <v>Mákina dulas kafé kulit</v>
      </c>
      <c r="O193" s="47" t="str">
        <f>A200</f>
        <v>MD8.10</v>
      </c>
      <c r="S193" s="41" t="s">
        <v>140</v>
      </c>
    </row>
    <row r="194" spans="1:19" outlineLevel="1">
      <c r="B194" s="44" t="s">
        <v>828</v>
      </c>
      <c r="C194" s="238" t="str">
        <f>VLOOKUP($B194,[3]Codes!$A$1:$K$65536,2,FALSE)</f>
        <v>Response</v>
      </c>
      <c r="D194" s="50"/>
      <c r="E194" s="238" t="str">
        <f>VLOOKUP($B194,[3]Codes!$A$1:$K$65536,4,FALSE)</f>
        <v>Category option</v>
      </c>
      <c r="F194" s="238">
        <f>VLOOKUP($B194,[3]Codes!$A$1:$K$65536,5,FALSE)</f>
        <v>9</v>
      </c>
      <c r="G194" s="50"/>
      <c r="H194" s="50"/>
      <c r="I194" s="50"/>
      <c r="J194" s="50"/>
      <c r="K194" s="430"/>
      <c r="L194" s="430" t="str">
        <f>VLOOKUP($B194,[3]Codes!$A$1:$K$65536,9,FALSE)</f>
        <v>Hand Tractor</v>
      </c>
      <c r="M194" s="430"/>
      <c r="N194" s="430" t="str">
        <f>VLOOKUP($B194,[3]Codes!$A$1:$K$65536,11,FALSE)</f>
        <v>Trator-liman</v>
      </c>
      <c r="O194" s="47" t="str">
        <f>A200</f>
        <v>MD8.10</v>
      </c>
      <c r="S194" s="41" t="s">
        <v>140</v>
      </c>
    </row>
    <row r="195" spans="1:19" outlineLevel="1">
      <c r="B195" s="44" t="s">
        <v>831</v>
      </c>
      <c r="C195" s="238" t="str">
        <f>VLOOKUP($B195,[3]Codes!$A$1:$K$65536,2,FALSE)</f>
        <v>Response</v>
      </c>
      <c r="D195" s="50"/>
      <c r="E195" s="238" t="str">
        <f>VLOOKUP($B195,[3]Codes!$A$1:$K$65536,4,FALSE)</f>
        <v>Category option</v>
      </c>
      <c r="F195" s="238">
        <f>VLOOKUP($B195,[3]Codes!$A$1:$K$65536,5,FALSE)</f>
        <v>10</v>
      </c>
      <c r="G195" s="50"/>
      <c r="H195" s="50"/>
      <c r="I195" s="50"/>
      <c r="J195" s="50"/>
      <c r="K195" s="430"/>
      <c r="L195" s="430" t="str">
        <f>VLOOKUP($B195,[3]Codes!$A$1:$K$65536,9,FALSE)</f>
        <v>Tractor</v>
      </c>
      <c r="M195" s="430"/>
      <c r="N195" s="430" t="str">
        <f>VLOOKUP($B195,[3]Codes!$A$1:$K$65536,11,FALSE)</f>
        <v>Trator</v>
      </c>
      <c r="O195" s="47" t="str">
        <f>A200</f>
        <v>MD8.10</v>
      </c>
      <c r="S195" s="41" t="s">
        <v>140</v>
      </c>
    </row>
    <row r="196" spans="1:19" outlineLevel="1">
      <c r="B196" s="52" t="s">
        <v>428</v>
      </c>
      <c r="C196" s="238" t="str">
        <f>VLOOKUP($B196,[3]Codes!$A$1:$K$65536,2,FALSE)</f>
        <v>Response</v>
      </c>
      <c r="D196" s="50"/>
      <c r="E196" s="238" t="str">
        <f>VLOOKUP($B196,[3]Codes!$A$1:$K$65536,4,FALSE)</f>
        <v>Category option</v>
      </c>
      <c r="F196" s="238">
        <f>VLOOKUP($B196,[3]Codes!$A$1:$K$65536,5,FALSE)</f>
        <v>997</v>
      </c>
      <c r="G196" s="50"/>
      <c r="H196" s="50"/>
      <c r="I196" s="50"/>
      <c r="J196" s="50"/>
      <c r="K196" s="430"/>
      <c r="L196" s="430" t="str">
        <f>VLOOKUP($B196,[3]Codes!$A$1:$K$65536,9,FALSE)</f>
        <v>Other (specify)</v>
      </c>
      <c r="M196" s="430"/>
      <c r="N196" s="430" t="str">
        <f>VLOOKUP($B196,[3]Codes!$A$1:$K$65536,11,FALSE)</f>
        <v>Seluk (spesifika)</v>
      </c>
      <c r="O196" s="47" t="str">
        <f>A198</f>
        <v>MD8.02x</v>
      </c>
      <c r="S196" s="41" t="s">
        <v>140</v>
      </c>
    </row>
    <row r="197" spans="1:19" outlineLevel="1">
      <c r="B197" s="52" t="s">
        <v>923</v>
      </c>
      <c r="C197" s="238" t="str">
        <f>VLOOKUP($B197,[3]Codes!$A$1:$K$65536,2,FALSE)</f>
        <v>Response</v>
      </c>
      <c r="D197" s="50"/>
      <c r="E197" s="238" t="str">
        <f>VLOOKUP($B197,[3]Codes!$A$1:$K$65536,4,FALSE)</f>
        <v>Category option</v>
      </c>
      <c r="F197" s="238">
        <f>VLOOKUP($B197,[3]Codes!$A$1:$K$65536,5,FALSE)</f>
        <v>999</v>
      </c>
      <c r="G197" s="50"/>
      <c r="H197" s="50"/>
      <c r="I197" s="50"/>
      <c r="J197" s="50"/>
      <c r="K197" s="430"/>
      <c r="L197" s="430" t="str">
        <f>VLOOKUP($B197,[3]Codes!$A$1:$K$65536,9,FALSE)</f>
        <v>Refused to answer</v>
      </c>
      <c r="M197" s="430"/>
      <c r="N197" s="430" t="str">
        <f>VLOOKUP($B197,[3]Codes!$A$1:$K$65536,11,FALSE)</f>
        <v>Lakohi fo resposta</v>
      </c>
      <c r="O197" s="47" t="s">
        <v>139</v>
      </c>
      <c r="S197" s="41" t="s">
        <v>140</v>
      </c>
    </row>
    <row r="198" spans="1:19" s="35" customFormat="1">
      <c r="A198" s="46" t="s">
        <v>1205</v>
      </c>
      <c r="B198" s="93"/>
      <c r="C198" s="135" t="str">
        <f>VLOOKUP($A198,'[3]Recurring Qns'!$A$1:$K$65536,3,FALSE)</f>
        <v>Question</v>
      </c>
      <c r="D198" s="135" t="str">
        <f>VLOOKUP($A198,'[3]Recurring Qns'!$A$1:$K$65536,4,FALSE)</f>
        <v>Enumerator completes</v>
      </c>
      <c r="E198" s="135" t="str">
        <f>VLOOKUP($A198,'[3]Recurring Qns'!$A$1:$K$65536,5,FALSE)</f>
        <v>Category - choose one</v>
      </c>
      <c r="F198" s="135" t="str">
        <f>VLOOKUP($A198,'[3]Recurring Qns'!$A$1:$K$65536,6,FALSE)</f>
        <v>Text</v>
      </c>
      <c r="G198" s="135">
        <f>VLOOKUP($A198,'[3]Recurring Qns'!$A$1:$K$65536,7,FALSE)</f>
        <v>0</v>
      </c>
      <c r="H198" s="135">
        <f>VLOOKUP($A198,'[3]Recurring Qns'!$A$1:$K$65536,8,FALSE)</f>
        <v>0</v>
      </c>
      <c r="I198" s="135"/>
      <c r="J198" s="135"/>
      <c r="K198" s="432" t="str">
        <f>VLOOKUP($A198,'[3]Recurring Qns'!$A$1:$K$65536,9,FALSE)</f>
        <v>[Specify other type]</v>
      </c>
      <c r="L198" s="432"/>
      <c r="M198" s="443" t="str">
        <f>VLOOKUP($A198,'[3]Recurring Qns'!$A$1:$K$65536,11,FALSE)</f>
        <v>[Spesifika tipu seluk]</v>
      </c>
      <c r="N198" s="459"/>
      <c r="O198" s="109" t="str">
        <f>A200</f>
        <v>MD8.10</v>
      </c>
      <c r="P198" s="113"/>
      <c r="Q198" s="49"/>
      <c r="R198" s="49"/>
      <c r="S198" s="41" t="s">
        <v>140</v>
      </c>
    </row>
    <row r="199" spans="1:19" s="259" customFormat="1">
      <c r="A199" s="203" t="s">
        <v>1206</v>
      </c>
      <c r="B199" s="257"/>
      <c r="C199" s="257"/>
      <c r="D199" s="257"/>
      <c r="E199" s="257"/>
      <c r="F199" s="257"/>
      <c r="G199" s="258"/>
      <c r="H199" s="258"/>
      <c r="I199" s="258"/>
      <c r="J199" s="258"/>
      <c r="K199" s="460"/>
      <c r="L199" s="461"/>
      <c r="M199" s="444"/>
      <c r="N199" s="460"/>
      <c r="O199" s="260"/>
      <c r="P199" s="261"/>
      <c r="Q199" s="257"/>
      <c r="R199" s="257"/>
      <c r="S199" s="257"/>
    </row>
    <row r="200" spans="1:19" s="43" customFormat="1">
      <c r="A200" s="46" t="s">
        <v>1207</v>
      </c>
      <c r="B200" s="42"/>
      <c r="C200" s="42" t="s">
        <v>11</v>
      </c>
      <c r="D200" s="42" t="s">
        <v>137</v>
      </c>
      <c r="E200" s="42" t="s">
        <v>26</v>
      </c>
      <c r="F200" s="42" t="s">
        <v>54</v>
      </c>
      <c r="G200" s="50"/>
      <c r="H200" s="50"/>
      <c r="I200" s="50"/>
      <c r="J200" s="50"/>
      <c r="K200" s="432" t="s">
        <v>1208</v>
      </c>
      <c r="L200" s="433"/>
      <c r="M200" s="428" t="s">
        <v>1209</v>
      </c>
      <c r="N200" s="433"/>
      <c r="O200" s="123"/>
      <c r="P200" s="42" t="s">
        <v>1210</v>
      </c>
      <c r="Q200" s="41"/>
      <c r="R200" s="41" t="s">
        <v>1211</v>
      </c>
      <c r="S200" s="41" t="s">
        <v>1185</v>
      </c>
    </row>
    <row r="201" spans="1:19" outlineLevel="1">
      <c r="B201" s="52" t="s">
        <v>138</v>
      </c>
      <c r="C201" s="238" t="str">
        <f>VLOOKUP($B201,[3]Codes!$A$1:$K$65536,2,FALSE)</f>
        <v>Response</v>
      </c>
      <c r="D201" s="50"/>
      <c r="E201" s="238" t="str">
        <f>VLOOKUP($B201,[3]Codes!$A$1:$K$65536,4,FALSE)</f>
        <v>Category option</v>
      </c>
      <c r="F201" s="238">
        <f>VLOOKUP($B201,[3]Codes!$A$1:$K$65536,5,FALSE)</f>
        <v>0</v>
      </c>
      <c r="G201" s="50"/>
      <c r="H201" s="50"/>
      <c r="I201" s="50"/>
      <c r="J201" s="50"/>
      <c r="K201" s="430"/>
      <c r="L201" s="430" t="str">
        <f>VLOOKUP($B201,[3]Codes!$A$1:$K$65536,9,FALSE)</f>
        <v>No</v>
      </c>
      <c r="M201" s="430"/>
      <c r="N201" s="430" t="str">
        <f>VLOOKUP($B201,[3]Codes!$A$1:$K$65536,11,FALSE)</f>
        <v>Lae</v>
      </c>
      <c r="O201" s="47" t="s">
        <v>139</v>
      </c>
      <c r="S201" s="41" t="s">
        <v>140</v>
      </c>
    </row>
    <row r="202" spans="1:19" s="158" customFormat="1" outlineLevel="1">
      <c r="A202" s="262"/>
      <c r="B202" s="262" t="s">
        <v>141</v>
      </c>
      <c r="C202" s="263" t="str">
        <f>VLOOKUP($B202,[3]Codes!$A$1:$K$65536,2,FALSE)</f>
        <v>Response</v>
      </c>
      <c r="D202" s="150"/>
      <c r="E202" s="263" t="str">
        <f>VLOOKUP($B202,[3]Codes!$A$1:$K$65536,4,FALSE)</f>
        <v>Category option</v>
      </c>
      <c r="F202" s="263">
        <f>VLOOKUP($B202,[3]Codes!$A$1:$K$65536,5,FALSE)</f>
        <v>1</v>
      </c>
      <c r="G202" s="150"/>
      <c r="H202" s="150"/>
      <c r="I202" s="150"/>
      <c r="J202" s="150"/>
      <c r="K202" s="462"/>
      <c r="L202" s="462" t="str">
        <f>VLOOKUP($B202,[3]Codes!$A$1:$K$65536,9,FALSE)</f>
        <v>Yes</v>
      </c>
      <c r="M202" s="462"/>
      <c r="N202" s="462" t="str">
        <f>VLOOKUP($B202,[3]Codes!$A$1:$K$65536,11,FALSE)</f>
        <v>Sim</v>
      </c>
      <c r="O202" s="264" t="str">
        <f>A205</f>
        <v>MD8.11</v>
      </c>
      <c r="P202" s="150"/>
      <c r="Q202" s="147"/>
      <c r="R202" s="147"/>
      <c r="S202" s="265" t="s">
        <v>140</v>
      </c>
    </row>
    <row r="203" spans="1:19" outlineLevel="1">
      <c r="B203" s="52" t="s">
        <v>320</v>
      </c>
      <c r="C203" s="238" t="str">
        <f>VLOOKUP($B203,[3]Codes!$A$1:$K$65536,2,FALSE)</f>
        <v>Response</v>
      </c>
      <c r="D203" s="50"/>
      <c r="E203" s="238" t="str">
        <f>VLOOKUP($B203,[3]Codes!$A$1:$K$65536,4,FALSE)</f>
        <v>Category option</v>
      </c>
      <c r="F203" s="238">
        <f>VLOOKUP($B203,[3]Codes!$A$1:$K$65536,5,FALSE)</f>
        <v>998</v>
      </c>
      <c r="G203" s="50"/>
      <c r="H203" s="50"/>
      <c r="I203" s="50"/>
      <c r="J203" s="50"/>
      <c r="K203" s="430"/>
      <c r="L203" s="430" t="str">
        <f>VLOOKUP($B203,[3]Codes!$A$1:$K$65536,9,FALSE)</f>
        <v>Don't know</v>
      </c>
      <c r="M203" s="430"/>
      <c r="N203" s="430" t="str">
        <f>VLOOKUP($B203,[3]Codes!$A$1:$K$65536,11,FALSE)</f>
        <v>La hatene</v>
      </c>
      <c r="O203" s="47" t="s">
        <v>139</v>
      </c>
      <c r="S203" s="41" t="s">
        <v>140</v>
      </c>
    </row>
    <row r="204" spans="1:19" outlineLevel="1">
      <c r="B204" s="52" t="s">
        <v>923</v>
      </c>
      <c r="C204" s="238" t="str">
        <f>VLOOKUP($B204,[3]Codes!$A$1:$K$65536,2,FALSE)</f>
        <v>Response</v>
      </c>
      <c r="D204" s="50"/>
      <c r="E204" s="238" t="str">
        <f>VLOOKUP($B204,[3]Codes!$A$1:$K$65536,4,FALSE)</f>
        <v>Category option</v>
      </c>
      <c r="F204" s="238">
        <f>VLOOKUP($B204,[3]Codes!$A$1:$K$65536,5,FALSE)</f>
        <v>999</v>
      </c>
      <c r="G204" s="50"/>
      <c r="H204" s="50"/>
      <c r="I204" s="50"/>
      <c r="J204" s="50"/>
      <c r="K204" s="430"/>
      <c r="L204" s="430" t="str">
        <f>VLOOKUP($B204,[3]Codes!$A$1:$K$65536,9,FALSE)</f>
        <v>Refused to answer</v>
      </c>
      <c r="M204" s="430"/>
      <c r="N204" s="430" t="str">
        <f>VLOOKUP($B204,[3]Codes!$A$1:$K$65536,11,FALSE)</f>
        <v>Lakohi fo resposta</v>
      </c>
      <c r="O204" s="47" t="s">
        <v>139</v>
      </c>
      <c r="S204" s="41" t="s">
        <v>140</v>
      </c>
    </row>
    <row r="205" spans="1:19" s="43" customFormat="1">
      <c r="A205" s="46" t="s">
        <v>1212</v>
      </c>
      <c r="B205" s="42"/>
      <c r="C205" s="42" t="s">
        <v>11</v>
      </c>
      <c r="D205" s="42" t="s">
        <v>137</v>
      </c>
      <c r="E205" s="42" t="s">
        <v>104</v>
      </c>
      <c r="F205" s="42" t="s">
        <v>1213</v>
      </c>
      <c r="G205" s="49"/>
      <c r="H205" s="49"/>
      <c r="I205" s="49"/>
      <c r="J205" s="49"/>
      <c r="K205" s="432" t="s">
        <v>1214</v>
      </c>
      <c r="L205" s="433"/>
      <c r="M205" s="428" t="s">
        <v>1215</v>
      </c>
      <c r="N205" s="433"/>
      <c r="O205" s="45" t="s">
        <v>139</v>
      </c>
      <c r="P205" s="42"/>
      <c r="Q205" s="41"/>
      <c r="R205" s="41"/>
      <c r="S205" s="41" t="s">
        <v>140</v>
      </c>
    </row>
    <row r="206" spans="1:19" s="259" customFormat="1">
      <c r="A206" s="203" t="s">
        <v>1107</v>
      </c>
      <c r="B206" s="257"/>
      <c r="C206" s="257"/>
      <c r="D206" s="257"/>
      <c r="E206" s="257"/>
      <c r="F206" s="257"/>
      <c r="G206" s="258"/>
      <c r="H206" s="258"/>
      <c r="I206" s="258"/>
      <c r="J206" s="258"/>
      <c r="K206" s="460"/>
      <c r="L206" s="461"/>
      <c r="M206" s="444"/>
      <c r="N206" s="460"/>
      <c r="O206" s="260"/>
      <c r="P206" s="261"/>
      <c r="Q206" s="257"/>
      <c r="R206" s="257"/>
      <c r="S206" s="257"/>
    </row>
  </sheetData>
  <mergeCells count="20">
    <mergeCell ref="K122:L122"/>
    <mergeCell ref="K2:L2"/>
    <mergeCell ref="M9:N9"/>
    <mergeCell ref="K46:L46"/>
    <mergeCell ref="M46:N46"/>
    <mergeCell ref="K84:L84"/>
    <mergeCell ref="K137:L137"/>
    <mergeCell ref="M137:N137"/>
    <mergeCell ref="K144:L144"/>
    <mergeCell ref="M144:N144"/>
    <mergeCell ref="K152:L152"/>
    <mergeCell ref="M152:N152"/>
    <mergeCell ref="K185:L185"/>
    <mergeCell ref="M185:N185"/>
    <mergeCell ref="K169:L169"/>
    <mergeCell ref="M169:N169"/>
    <mergeCell ref="K174:L174"/>
    <mergeCell ref="M174:N174"/>
    <mergeCell ref="K179:L179"/>
    <mergeCell ref="M179:N179"/>
  </mergeCells>
  <conditionalFormatting sqref="D9 D160 D2:D3 D207:D65536">
    <cfRule type="cellIs" dxfId="649" priority="53" operator="equal">
      <formula>"Observation"</formula>
    </cfRule>
  </conditionalFormatting>
  <conditionalFormatting sqref="K161:L161">
    <cfRule type="cellIs" dxfId="648" priority="52" operator="equal">
      <formula>"Conditional"</formula>
    </cfRule>
  </conditionalFormatting>
  <conditionalFormatting sqref="D161 D185">
    <cfRule type="cellIs" dxfId="647" priority="51" operator="equal">
      <formula>"Observation"</formula>
    </cfRule>
  </conditionalFormatting>
  <conditionalFormatting sqref="D205">
    <cfRule type="cellIs" dxfId="646" priority="50" operator="equal">
      <formula>"Observation"</formula>
    </cfRule>
  </conditionalFormatting>
  <conditionalFormatting sqref="K167:L167">
    <cfRule type="cellIs" dxfId="645" priority="49" operator="equal">
      <formula>"Conditional"</formula>
    </cfRule>
  </conditionalFormatting>
  <conditionalFormatting sqref="K184:L184">
    <cfRule type="cellIs" dxfId="644" priority="47" operator="equal">
      <formula>"Conditional"</formula>
    </cfRule>
  </conditionalFormatting>
  <conditionalFormatting sqref="D167">
    <cfRule type="cellIs" dxfId="643" priority="48" operator="equal">
      <formula>"Observation"</formula>
    </cfRule>
  </conditionalFormatting>
  <conditionalFormatting sqref="D184">
    <cfRule type="cellIs" dxfId="642" priority="46" operator="equal">
      <formula>"Observation"</formula>
    </cfRule>
  </conditionalFormatting>
  <conditionalFormatting sqref="D162">
    <cfRule type="cellIs" dxfId="641" priority="45" operator="equal">
      <formula>"Observation"</formula>
    </cfRule>
  </conditionalFormatting>
  <conditionalFormatting sqref="D166">
    <cfRule type="cellIs" dxfId="640" priority="44" operator="equal">
      <formula>"Observation"</formula>
    </cfRule>
  </conditionalFormatting>
  <conditionalFormatting sqref="D200">
    <cfRule type="cellIs" dxfId="639" priority="43" operator="equal">
      <formula>"Observation"</formula>
    </cfRule>
  </conditionalFormatting>
  <conditionalFormatting sqref="D14">
    <cfRule type="cellIs" dxfId="638" priority="42" operator="equal">
      <formula>"Observation"</formula>
    </cfRule>
  </conditionalFormatting>
  <conditionalFormatting sqref="D129">
    <cfRule type="cellIs" dxfId="637" priority="38" operator="equal">
      <formula>"Observation"</formula>
    </cfRule>
  </conditionalFormatting>
  <conditionalFormatting sqref="D13">
    <cfRule type="cellIs" dxfId="636" priority="37" operator="equal">
      <formula>"Observation"</formula>
    </cfRule>
  </conditionalFormatting>
  <conditionalFormatting sqref="D52">
    <cfRule type="cellIs" dxfId="635" priority="41" operator="equal">
      <formula>"Observation"</formula>
    </cfRule>
  </conditionalFormatting>
  <conditionalFormatting sqref="D137">
    <cfRule type="cellIs" dxfId="634" priority="40" operator="equal">
      <formula>"Observation"</formula>
    </cfRule>
  </conditionalFormatting>
  <conditionalFormatting sqref="D90">
    <cfRule type="cellIs" dxfId="633" priority="39" operator="equal">
      <formula>"Observation"</formula>
    </cfRule>
  </conditionalFormatting>
  <conditionalFormatting sqref="D11">
    <cfRule type="cellIs" dxfId="632" priority="36" operator="equal">
      <formula>"Observation"</formula>
    </cfRule>
  </conditionalFormatting>
  <conditionalFormatting sqref="D10">
    <cfRule type="cellIs" dxfId="631" priority="35" operator="equal">
      <formula>"Observation"</formula>
    </cfRule>
  </conditionalFormatting>
  <conditionalFormatting sqref="D5">
    <cfRule type="cellIs" dxfId="630" priority="34" operator="equal">
      <formula>"Observation"</formula>
    </cfRule>
  </conditionalFormatting>
  <conditionalFormatting sqref="D47">
    <cfRule type="cellIs" dxfId="629" priority="33" operator="equal">
      <formula>"Observation"</formula>
    </cfRule>
  </conditionalFormatting>
  <conditionalFormatting sqref="D85">
    <cfRule type="cellIs" dxfId="628" priority="31" operator="equal">
      <formula>"Observation"</formula>
    </cfRule>
  </conditionalFormatting>
  <conditionalFormatting sqref="D49">
    <cfRule type="cellIs" dxfId="627" priority="32" operator="equal">
      <formula>"Observation"</formula>
    </cfRule>
  </conditionalFormatting>
  <conditionalFormatting sqref="D87">
    <cfRule type="cellIs" dxfId="626" priority="30" operator="equal">
      <formula>"Observation"</formula>
    </cfRule>
  </conditionalFormatting>
  <conditionalFormatting sqref="D144">
    <cfRule type="cellIs" dxfId="625" priority="29" operator="equal">
      <formula>"Observation"</formula>
    </cfRule>
  </conditionalFormatting>
  <conditionalFormatting sqref="D152">
    <cfRule type="cellIs" dxfId="624" priority="28" operator="equal">
      <formula>"Observation"</formula>
    </cfRule>
  </conditionalFormatting>
  <conditionalFormatting sqref="D143">
    <cfRule type="cellIs" dxfId="623" priority="27" operator="equal">
      <formula>"Observation"</formula>
    </cfRule>
  </conditionalFormatting>
  <conditionalFormatting sqref="D151">
    <cfRule type="cellIs" dxfId="622" priority="26" operator="equal">
      <formula>"Observation"</formula>
    </cfRule>
  </conditionalFormatting>
  <conditionalFormatting sqref="D136">
    <cfRule type="cellIs" dxfId="621" priority="25" operator="equal">
      <formula>"Observation"</formula>
    </cfRule>
  </conditionalFormatting>
  <conditionalFormatting sqref="D130">
    <cfRule type="cellIs" dxfId="620" priority="24" operator="equal">
      <formula>"Observation"</formula>
    </cfRule>
  </conditionalFormatting>
  <conditionalFormatting sqref="D150">
    <cfRule type="cellIs" dxfId="619" priority="23" operator="equal">
      <formula>"Observation"</formula>
    </cfRule>
  </conditionalFormatting>
  <conditionalFormatting sqref="D158">
    <cfRule type="cellIs" dxfId="618" priority="22" operator="equal">
      <formula>"Observation"</formula>
    </cfRule>
  </conditionalFormatting>
  <conditionalFormatting sqref="D159">
    <cfRule type="cellIs" dxfId="617" priority="21" operator="equal">
      <formula>"Observation"</formula>
    </cfRule>
  </conditionalFormatting>
  <conditionalFormatting sqref="D127">
    <cfRule type="cellIs" dxfId="616" priority="20" operator="equal">
      <formula>"Observation"</formula>
    </cfRule>
  </conditionalFormatting>
  <conditionalFormatting sqref="D123">
    <cfRule type="cellIs" dxfId="615" priority="19" operator="equal">
      <formula>"Observation"</formula>
    </cfRule>
  </conditionalFormatting>
  <conditionalFormatting sqref="D88">
    <cfRule type="cellIs" dxfId="614" priority="18" operator="equal">
      <formula>"Observation"</formula>
    </cfRule>
  </conditionalFormatting>
  <conditionalFormatting sqref="D50">
    <cfRule type="cellIs" dxfId="613" priority="17" operator="equal">
      <formula>"Observation"</formula>
    </cfRule>
  </conditionalFormatting>
  <conditionalFormatting sqref="D165">
    <cfRule type="cellIs" dxfId="612" priority="16" operator="equal">
      <formula>"Observation"</formula>
    </cfRule>
  </conditionalFormatting>
  <conditionalFormatting sqref="D169">
    <cfRule type="cellIs" dxfId="611" priority="15" operator="equal">
      <formula>"Observation"</formula>
    </cfRule>
  </conditionalFormatting>
  <conditionalFormatting sqref="D174">
    <cfRule type="cellIs" dxfId="610" priority="14" operator="equal">
      <formula>"Observation"</formula>
    </cfRule>
  </conditionalFormatting>
  <conditionalFormatting sqref="K168:L168">
    <cfRule type="cellIs" dxfId="609" priority="13" operator="equal">
      <formula>"Conditional"</formula>
    </cfRule>
  </conditionalFormatting>
  <conditionalFormatting sqref="D168">
    <cfRule type="cellIs" dxfId="608" priority="12" operator="equal">
      <formula>"Observation"</formula>
    </cfRule>
  </conditionalFormatting>
  <conditionalFormatting sqref="D179">
    <cfRule type="cellIs" dxfId="607" priority="11" operator="equal">
      <formula>"Observation"</formula>
    </cfRule>
  </conditionalFormatting>
  <conditionalFormatting sqref="D190">
    <cfRule type="cellIs" dxfId="606" priority="10" operator="equal">
      <formula>"Observation"</formula>
    </cfRule>
  </conditionalFormatting>
  <conditionalFormatting sqref="D199">
    <cfRule type="cellIs" dxfId="605" priority="9" operator="equal">
      <formula>"Observation"</formula>
    </cfRule>
  </conditionalFormatting>
  <conditionalFormatting sqref="D206">
    <cfRule type="cellIs" dxfId="604" priority="8" operator="equal">
      <formula>"Observation"</formula>
    </cfRule>
  </conditionalFormatting>
  <conditionalFormatting sqref="D4">
    <cfRule type="cellIs" dxfId="603" priority="7" operator="equal">
      <formula>"Observation"</formula>
    </cfRule>
  </conditionalFormatting>
  <conditionalFormatting sqref="D12">
    <cfRule type="cellIs" dxfId="602" priority="6" operator="equal">
      <formula>"Observation"</formula>
    </cfRule>
  </conditionalFormatting>
  <conditionalFormatting sqref="D51">
    <cfRule type="cellIs" dxfId="601" priority="5" operator="equal">
      <formula>"Observation"</formula>
    </cfRule>
  </conditionalFormatting>
  <conditionalFormatting sqref="D128">
    <cfRule type="cellIs" dxfId="600" priority="3" operator="equal">
      <formula>"Observation"</formula>
    </cfRule>
  </conditionalFormatting>
  <conditionalFormatting sqref="D89">
    <cfRule type="cellIs" dxfId="599" priority="4" operator="equal">
      <formula>"Observation"</formula>
    </cfRule>
  </conditionalFormatting>
  <conditionalFormatting sqref="D124">
    <cfRule type="cellIs" dxfId="598" priority="2" operator="equal">
      <formula>"Observation"</formula>
    </cfRule>
  </conditionalFormatting>
  <conditionalFormatting sqref="D126">
    <cfRule type="cellIs" dxfId="597" priority="1" operator="equal">
      <formula>"Observation"</formula>
    </cfRule>
  </conditionalFormatting>
  <printOptions gridLines="1"/>
  <pageMargins left="0.25" right="0.25" top="0.75" bottom="0.75" header="0.3" footer="0.3"/>
  <pageSetup paperSize="9" scale="6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3" tint="-0.499984740745262"/>
    <outlinePr summaryBelow="0"/>
    <pageSetUpPr fitToPage="1"/>
  </sheetPr>
  <dimension ref="A1:S537"/>
  <sheetViews>
    <sheetView topLeftCell="A590" zoomScale="80" zoomScaleNormal="80" workbookViewId="0">
      <selection activeCell="A293" sqref="A293"/>
    </sheetView>
  </sheetViews>
  <sheetFormatPr defaultColWidth="8.85546875" defaultRowHeight="15" outlineLevelRow="1"/>
  <cols>
    <col min="1" max="1" width="9.42578125" style="48" customWidth="1"/>
    <col min="2" max="2" width="10.28515625" style="44" hidden="1" customWidth="1"/>
    <col min="3" max="3" width="20.42578125" style="44" hidden="1" customWidth="1"/>
    <col min="4" max="4" width="18.140625" style="44" hidden="1" customWidth="1"/>
    <col min="5" max="5" width="28.7109375" style="44" hidden="1" customWidth="1"/>
    <col min="6" max="6" width="8" style="44" hidden="1" customWidth="1"/>
    <col min="7" max="7" width="2.7109375" style="30" hidden="1" customWidth="1"/>
    <col min="8" max="8" width="5" style="30" hidden="1" customWidth="1"/>
    <col min="9" max="9" width="2.7109375" style="30" hidden="1" customWidth="1"/>
    <col min="10" max="10" width="7.140625" style="44" customWidth="1"/>
    <col min="11" max="11" width="53" style="48" customWidth="1"/>
    <col min="12" max="12" width="8.140625" style="49" customWidth="1"/>
    <col min="13" max="13" width="82.28515625" style="44" customWidth="1"/>
    <col min="14" max="14" width="14.42578125" style="51" customWidth="1"/>
    <col min="15" max="15" width="4.5703125" style="44" customWidth="1"/>
    <col min="16" max="16" width="4.85546875" style="44" customWidth="1"/>
    <col min="17" max="17" width="3.140625" style="44" customWidth="1"/>
    <col min="18" max="18" width="8.85546875" style="44"/>
    <col min="19" max="16384" width="8.85546875" style="48"/>
  </cols>
  <sheetData>
    <row r="1" spans="1:19" s="31" customFormat="1" ht="33.75">
      <c r="A1" s="31" t="s">
        <v>3042</v>
      </c>
      <c r="G1" s="2"/>
      <c r="H1" s="2"/>
      <c r="I1" s="2"/>
      <c r="N1" s="32"/>
      <c r="O1" s="227"/>
      <c r="P1" s="227"/>
      <c r="Q1" s="227"/>
      <c r="R1" s="227"/>
    </row>
    <row r="2" spans="1:19" s="35" customFormat="1">
      <c r="A2" s="77" t="s">
        <v>291</v>
      </c>
      <c r="B2" s="77" t="s">
        <v>292</v>
      </c>
      <c r="C2" s="77" t="s">
        <v>0</v>
      </c>
      <c r="D2" s="77" t="s">
        <v>1</v>
      </c>
      <c r="E2" s="77" t="s">
        <v>2</v>
      </c>
      <c r="F2" s="77" t="s">
        <v>3</v>
      </c>
      <c r="G2" s="5" t="s">
        <v>4</v>
      </c>
      <c r="H2" s="5" t="s">
        <v>5</v>
      </c>
      <c r="I2" s="5" t="s">
        <v>551</v>
      </c>
      <c r="J2" s="508" t="s">
        <v>7</v>
      </c>
      <c r="K2" s="508"/>
      <c r="L2" s="77" t="s">
        <v>8</v>
      </c>
      <c r="M2" s="33"/>
      <c r="N2" s="34" t="s">
        <v>9</v>
      </c>
      <c r="O2" s="35" t="s">
        <v>294</v>
      </c>
      <c r="P2" s="35" t="s">
        <v>293</v>
      </c>
      <c r="Q2" s="77" t="s">
        <v>10</v>
      </c>
      <c r="R2" s="35" t="s">
        <v>295</v>
      </c>
      <c r="S2" s="35" t="s">
        <v>1033</v>
      </c>
    </row>
    <row r="3" spans="1:19" s="166" customFormat="1">
      <c r="A3" s="166" t="s">
        <v>1216</v>
      </c>
      <c r="B3" s="167"/>
      <c r="C3" s="167"/>
      <c r="D3" s="167"/>
      <c r="E3" s="167"/>
      <c r="F3" s="167"/>
      <c r="G3" s="266"/>
      <c r="H3" s="266"/>
      <c r="I3" s="266"/>
      <c r="J3" s="167"/>
      <c r="K3" s="165"/>
      <c r="L3" s="165"/>
      <c r="M3" s="228"/>
      <c r="N3" s="190"/>
      <c r="O3" s="167"/>
      <c r="P3" s="167"/>
      <c r="Q3" s="167"/>
      <c r="R3" s="167"/>
    </row>
    <row r="4" spans="1:19" s="35" customFormat="1">
      <c r="A4" s="93" t="s">
        <v>1217</v>
      </c>
      <c r="B4" s="93"/>
      <c r="C4" s="113" t="s">
        <v>11</v>
      </c>
      <c r="D4" s="113" t="s">
        <v>137</v>
      </c>
      <c r="E4" s="113" t="s">
        <v>26</v>
      </c>
      <c r="F4" s="113" t="s">
        <v>54</v>
      </c>
      <c r="G4" s="113"/>
      <c r="H4" s="113"/>
      <c r="I4" s="113"/>
      <c r="J4" s="510" t="s">
        <v>1218</v>
      </c>
      <c r="K4" s="510"/>
      <c r="L4" s="510" t="s">
        <v>1219</v>
      </c>
      <c r="M4" s="510"/>
      <c r="N4" s="62"/>
      <c r="O4" s="49" t="s">
        <v>1220</v>
      </c>
      <c r="P4" s="49"/>
      <c r="Q4" s="49"/>
      <c r="R4" s="49"/>
    </row>
    <row r="5" spans="1:19" outlineLevel="1">
      <c r="B5" s="52" t="s">
        <v>138</v>
      </c>
      <c r="C5" s="238" t="str">
        <f>VLOOKUP($B5,[4]Codes!$A:$K,2,FALSE)</f>
        <v>Response</v>
      </c>
      <c r="D5" s="50"/>
      <c r="E5" s="238" t="str">
        <f>VLOOKUP($B5,[4]Codes!$A:$K,4,FALSE)</f>
        <v>Category option</v>
      </c>
      <c r="F5" s="238">
        <f>VLOOKUP($B5,[4]Codes!$A:$K,5,FALSE)</f>
        <v>0</v>
      </c>
      <c r="G5" s="50"/>
      <c r="H5" s="50"/>
      <c r="I5" s="50"/>
      <c r="J5" s="50"/>
      <c r="K5" s="414" t="str">
        <f>VLOOKUP($B5,[4]Codes!$A:$K,9,FALSE)</f>
        <v>No</v>
      </c>
      <c r="L5" s="405"/>
      <c r="M5" s="405" t="str">
        <f>VLOOKUP($B5,[4]Codes!$A:$K,11,FALSE)</f>
        <v>Lae</v>
      </c>
      <c r="N5" s="47" t="s">
        <v>1221</v>
      </c>
      <c r="R5" s="41" t="s">
        <v>140</v>
      </c>
    </row>
    <row r="6" spans="1:19" outlineLevel="1">
      <c r="B6" s="52" t="s">
        <v>141</v>
      </c>
      <c r="C6" s="238" t="str">
        <f>VLOOKUP($B6,[4]Codes!$A:$K,2,FALSE)</f>
        <v>Response</v>
      </c>
      <c r="D6" s="50"/>
      <c r="E6" s="238" t="str">
        <f>VLOOKUP($B6,[4]Codes!$A:$K,4,FALSE)</f>
        <v>Category option</v>
      </c>
      <c r="F6" s="238">
        <f>VLOOKUP($B6,[4]Codes!$A:$K,5,FALSE)</f>
        <v>1</v>
      </c>
      <c r="G6" s="50"/>
      <c r="H6" s="50"/>
      <c r="I6" s="50"/>
      <c r="J6" s="50"/>
      <c r="K6" s="414" t="str">
        <f>VLOOKUP($B6,[4]Codes!$A:$K,9,FALSE)</f>
        <v>Yes</v>
      </c>
      <c r="L6" s="405"/>
      <c r="M6" s="405" t="str">
        <f>VLOOKUP($B6,[4]Codes!$A:$K,11,FALSE)</f>
        <v>Sim</v>
      </c>
      <c r="N6" s="47" t="str">
        <f>A8</f>
        <v>ME1.02</v>
      </c>
      <c r="R6" s="41" t="s">
        <v>140</v>
      </c>
    </row>
    <row r="7" spans="1:19" outlineLevel="1">
      <c r="B7" s="52" t="s">
        <v>320</v>
      </c>
      <c r="C7" s="238" t="str">
        <f>VLOOKUP($B7,[4]Codes!$A:$K,2,FALSE)</f>
        <v>Response</v>
      </c>
      <c r="D7" s="50"/>
      <c r="E7" s="238" t="str">
        <f>VLOOKUP($B7,[4]Codes!$A:$K,4,FALSE)</f>
        <v>Category option</v>
      </c>
      <c r="F7" s="238">
        <f>VLOOKUP($B7,[4]Codes!$A:$K,5,FALSE)</f>
        <v>998</v>
      </c>
      <c r="G7" s="50"/>
      <c r="H7" s="50"/>
      <c r="I7" s="50"/>
      <c r="J7" s="50"/>
      <c r="K7" s="414" t="str">
        <f>VLOOKUP($B7,[4]Codes!$A:$K,9,FALSE)</f>
        <v>Don't know</v>
      </c>
      <c r="L7" s="405"/>
      <c r="M7" s="405" t="str">
        <f>VLOOKUP($B7,[4]Codes!$A:$K,11,FALSE)</f>
        <v>La hatene</v>
      </c>
      <c r="N7" s="47" t="s">
        <v>1221</v>
      </c>
      <c r="R7" s="41" t="s">
        <v>140</v>
      </c>
    </row>
    <row r="8" spans="1:19" s="35" customFormat="1">
      <c r="A8" s="93" t="s">
        <v>1222</v>
      </c>
      <c r="B8" s="93"/>
      <c r="C8" s="113" t="s">
        <v>11</v>
      </c>
      <c r="D8" s="113" t="s">
        <v>137</v>
      </c>
      <c r="E8" s="113" t="s">
        <v>121</v>
      </c>
      <c r="F8" s="113" t="s">
        <v>54</v>
      </c>
      <c r="G8" s="113"/>
      <c r="H8" s="113"/>
      <c r="I8" s="113"/>
      <c r="J8" s="49" t="s">
        <v>1223</v>
      </c>
      <c r="K8" s="413"/>
      <c r="L8" s="510" t="s">
        <v>1224</v>
      </c>
      <c r="M8" s="510"/>
      <c r="N8" s="62"/>
      <c r="O8" s="49"/>
      <c r="P8" s="49"/>
      <c r="Q8" s="49"/>
      <c r="R8" s="49"/>
    </row>
    <row r="9" spans="1:19" outlineLevel="1">
      <c r="A9" s="52"/>
      <c r="B9" s="52" t="s">
        <v>1225</v>
      </c>
      <c r="C9" s="238" t="str">
        <f>VLOOKUP($B9,[4]Codes!$A:$K,2,FALSE)</f>
        <v>Response</v>
      </c>
      <c r="D9" s="50"/>
      <c r="E9" s="238" t="str">
        <f>VLOOKUP($B9,[4]Codes!$A:$K,4,FALSE)</f>
        <v>Category option</v>
      </c>
      <c r="F9" s="238">
        <f>VLOOKUP($B9,[4]Codes!$A:$K,5,FALSE)</f>
        <v>1</v>
      </c>
      <c r="G9" s="50"/>
      <c r="H9" s="50"/>
      <c r="I9" s="50"/>
      <c r="J9" s="50"/>
      <c r="K9" s="414" t="str">
        <f>VLOOKUP($B9,[4]Codes!$A:$K,9,FALSE)</f>
        <v>Coffee</v>
      </c>
      <c r="L9" s="405"/>
      <c r="M9" s="405" t="str">
        <f>VLOOKUP($B9,[4]Codes!$A:$K,11,FALSE)</f>
        <v>Kafe</v>
      </c>
      <c r="N9" s="47" t="str">
        <f>A37</f>
        <v>ME1.03</v>
      </c>
    </row>
    <row r="10" spans="1:19" outlineLevel="1">
      <c r="A10" s="52"/>
      <c r="B10" s="52" t="s">
        <v>1226</v>
      </c>
      <c r="C10" s="238" t="str">
        <f>VLOOKUP($B10,[4]Codes!$A:$K,2,FALSE)</f>
        <v>Response</v>
      </c>
      <c r="D10" s="50"/>
      <c r="E10" s="238" t="str">
        <f>VLOOKUP($B10,[4]Codes!$A:$K,4,FALSE)</f>
        <v>Category option</v>
      </c>
      <c r="F10" s="238">
        <f>VLOOKUP($B10,[4]Codes!$A:$K,5,FALSE)</f>
        <v>2</v>
      </c>
      <c r="G10" s="50"/>
      <c r="H10" s="50"/>
      <c r="I10" s="50"/>
      <c r="J10" s="50"/>
      <c r="K10" s="414" t="str">
        <f>VLOOKUP($B10,[4]Codes!$A:$K,9,FALSE)</f>
        <v>Cassava</v>
      </c>
      <c r="L10" s="405"/>
      <c r="M10" s="405" t="str">
        <f>VLOOKUP($B10,[4]Codes!$A:$K,11,FALSE)</f>
        <v>Aifarina</v>
      </c>
      <c r="N10" s="47" t="str">
        <f>$A$68</f>
        <v>ME1.20</v>
      </c>
    </row>
    <row r="11" spans="1:19" outlineLevel="1">
      <c r="A11" s="52"/>
      <c r="B11" s="52" t="s">
        <v>1227</v>
      </c>
      <c r="C11" s="238" t="str">
        <f>VLOOKUP($B11,[4]Codes!$A:$K,2,FALSE)</f>
        <v>Response</v>
      </c>
      <c r="D11" s="50"/>
      <c r="E11" s="238" t="str">
        <f>VLOOKUP($B11,[4]Codes!$A:$K,4,FALSE)</f>
        <v>Category option</v>
      </c>
      <c r="F11" s="238">
        <f>VLOOKUP($B11,[4]Codes!$A:$K,5,FALSE)</f>
        <v>3</v>
      </c>
      <c r="G11" s="50"/>
      <c r="H11" s="50"/>
      <c r="I11" s="50"/>
      <c r="J11" s="50"/>
      <c r="K11" s="414" t="str">
        <f>VLOOKUP($B11,[4]Codes!$A:$K,9,FALSE)</f>
        <v>Maize / corn</v>
      </c>
      <c r="L11" s="405"/>
      <c r="M11" s="405" t="str">
        <f>VLOOKUP($B11,[4]Codes!$A:$K,11,FALSE)</f>
        <v>Batar</v>
      </c>
      <c r="N11" s="47" t="str">
        <f t="shared" ref="N11:N31" si="0">$A$68</f>
        <v>ME1.20</v>
      </c>
    </row>
    <row r="12" spans="1:19" outlineLevel="1">
      <c r="A12" s="52"/>
      <c r="B12" s="52" t="s">
        <v>1228</v>
      </c>
      <c r="C12" s="238" t="str">
        <f>VLOOKUP($B12,[4]Codes!$A:$K,2,FALSE)</f>
        <v>Response</v>
      </c>
      <c r="D12" s="50"/>
      <c r="E12" s="238" t="str">
        <f>VLOOKUP($B12,[4]Codes!$A:$K,4,FALSE)</f>
        <v>Category option</v>
      </c>
      <c r="F12" s="238">
        <f>VLOOKUP($B12,[4]Codes!$A:$K,5,FALSE)</f>
        <v>4</v>
      </c>
      <c r="G12" s="50"/>
      <c r="H12" s="50"/>
      <c r="I12" s="50"/>
      <c r="J12" s="50"/>
      <c r="K12" s="414" t="str">
        <f>VLOOKUP($B12,[4]Codes!$A:$K,9,FALSE)</f>
        <v>Rice</v>
      </c>
      <c r="L12" s="405"/>
      <c r="M12" s="405" t="str">
        <f>VLOOKUP($B12,[4]Codes!$A:$K,11,FALSE)</f>
        <v>Fos / hare</v>
      </c>
      <c r="N12" s="47" t="str">
        <f t="shared" si="0"/>
        <v>ME1.20</v>
      </c>
    </row>
    <row r="13" spans="1:19" outlineLevel="1">
      <c r="A13" s="52"/>
      <c r="B13" s="52" t="s">
        <v>1229</v>
      </c>
      <c r="C13" s="238" t="str">
        <f>VLOOKUP($B13,[4]Codes!$A:$K,2,FALSE)</f>
        <v>Response</v>
      </c>
      <c r="D13" s="50"/>
      <c r="E13" s="238" t="str">
        <f>VLOOKUP($B13,[4]Codes!$A:$K,4,FALSE)</f>
        <v>Category option</v>
      </c>
      <c r="F13" s="238">
        <f>VLOOKUP($B13,[4]Codes!$A:$K,5,FALSE)</f>
        <v>5</v>
      </c>
      <c r="G13" s="50"/>
      <c r="H13" s="50"/>
      <c r="I13" s="50"/>
      <c r="J13" s="50"/>
      <c r="K13" s="414" t="str">
        <f>VLOOKUP($B13,[4]Codes!$A:$K,9,FALSE)</f>
        <v>Squash / pumpkin</v>
      </c>
      <c r="L13" s="405"/>
      <c r="M13" s="405" t="str">
        <f>VLOOKUP($B13,[4]Codes!$A:$K,11,FALSE)</f>
        <v>Lakeru</v>
      </c>
      <c r="N13" s="47" t="str">
        <f t="shared" si="0"/>
        <v>ME1.20</v>
      </c>
    </row>
    <row r="14" spans="1:19" outlineLevel="1">
      <c r="A14" s="52"/>
      <c r="B14" s="52" t="s">
        <v>1230</v>
      </c>
      <c r="C14" s="238" t="str">
        <f>VLOOKUP($B14,[4]Codes!$A:$K,2,FALSE)</f>
        <v>Response</v>
      </c>
      <c r="D14" s="50"/>
      <c r="E14" s="238" t="str">
        <f>VLOOKUP($B14,[4]Codes!$A:$K,4,FALSE)</f>
        <v>Category option</v>
      </c>
      <c r="F14" s="238">
        <f>VLOOKUP($B14,[4]Codes!$A:$K,5,FALSE)</f>
        <v>6</v>
      </c>
      <c r="G14" s="50"/>
      <c r="H14" s="50"/>
      <c r="I14" s="50"/>
      <c r="J14" s="50"/>
      <c r="K14" s="414" t="str">
        <f>VLOOKUP($B14,[4]Codes!$A:$K,9,FALSE)</f>
        <v>Potato</v>
      </c>
      <c r="L14" s="405"/>
      <c r="M14" s="405" t="str">
        <f>VLOOKUP($B14,[4]Codes!$A:$K,11,FALSE)</f>
        <v>Fehuk</v>
      </c>
      <c r="N14" s="47" t="str">
        <f t="shared" si="0"/>
        <v>ME1.20</v>
      </c>
    </row>
    <row r="15" spans="1:19" outlineLevel="1">
      <c r="A15" s="52"/>
      <c r="B15" s="52" t="s">
        <v>1231</v>
      </c>
      <c r="C15" s="238" t="str">
        <f>VLOOKUP($B15,[4]Codes!$A:$K,2,FALSE)</f>
        <v>Response</v>
      </c>
      <c r="D15" s="50"/>
      <c r="E15" s="238" t="str">
        <f>VLOOKUP($B15,[4]Codes!$A:$K,4,FALSE)</f>
        <v>Category option</v>
      </c>
      <c r="F15" s="238">
        <f>VLOOKUP($B15,[4]Codes!$A:$K,5,FALSE)</f>
        <v>7</v>
      </c>
      <c r="G15" s="50"/>
      <c r="H15" s="50"/>
      <c r="I15" s="50"/>
      <c r="J15" s="50"/>
      <c r="K15" s="414" t="str">
        <f>VLOOKUP($B15,[4]Codes!$A:$K,9,FALSE)</f>
        <v>Sweet potato</v>
      </c>
      <c r="L15" s="405"/>
      <c r="M15" s="405" t="str">
        <f>VLOOKUP($B15,[4]Codes!$A:$K,11,FALSE)</f>
        <v>Fehuk midar</v>
      </c>
      <c r="N15" s="47" t="str">
        <f t="shared" si="0"/>
        <v>ME1.20</v>
      </c>
    </row>
    <row r="16" spans="1:19" outlineLevel="1">
      <c r="A16" s="52"/>
      <c r="B16" s="52" t="s">
        <v>1232</v>
      </c>
      <c r="C16" s="238" t="str">
        <f>VLOOKUP($B16,[4]Codes!$A:$K,2,FALSE)</f>
        <v>Response</v>
      </c>
      <c r="D16" s="50"/>
      <c r="E16" s="238" t="str">
        <f>VLOOKUP($B16,[4]Codes!$A:$K,4,FALSE)</f>
        <v>Category option</v>
      </c>
      <c r="F16" s="238">
        <f>VLOOKUP($B16,[4]Codes!$A:$K,5,FALSE)</f>
        <v>8</v>
      </c>
      <c r="G16" s="50"/>
      <c r="H16" s="50"/>
      <c r="I16" s="50"/>
      <c r="J16" s="50"/>
      <c r="K16" s="414" t="str">
        <f>VLOOKUP($B16,[4]Codes!$A:$K,9,FALSE)</f>
        <v>Taro (talas / kontas)</v>
      </c>
      <c r="L16" s="405"/>
      <c r="M16" s="405" t="str">
        <f>VLOOKUP($B16,[4]Codes!$A:$K,11,FALSE)</f>
        <v>Talas / kontas</v>
      </c>
      <c r="N16" s="47" t="str">
        <f t="shared" si="0"/>
        <v>ME1.20</v>
      </c>
    </row>
    <row r="17" spans="1:14" outlineLevel="1">
      <c r="A17" s="52"/>
      <c r="B17" s="52" t="s">
        <v>1233</v>
      </c>
      <c r="C17" s="238" t="str">
        <f>VLOOKUP($B17,[4]Codes!$A:$K,2,FALSE)</f>
        <v>Response</v>
      </c>
      <c r="D17" s="50"/>
      <c r="E17" s="238" t="str">
        <f>VLOOKUP($B17,[4]Codes!$A:$K,4,FALSE)</f>
        <v>Category option</v>
      </c>
      <c r="F17" s="238">
        <f>VLOOKUP($B17,[4]Codes!$A:$K,5,FALSE)</f>
        <v>9</v>
      </c>
      <c r="G17" s="50"/>
      <c r="H17" s="50"/>
      <c r="I17" s="50"/>
      <c r="J17" s="50"/>
      <c r="K17" s="414" t="str">
        <f>VLOOKUP($B17,[4]Codes!$A:$K,9,FALSE)</f>
        <v>Kidney beans</v>
      </c>
      <c r="L17" s="405"/>
      <c r="M17" s="405" t="str">
        <f>VLOOKUP($B17,[4]Codes!$A:$K,11,FALSE)</f>
        <v>Koto mean</v>
      </c>
      <c r="N17" s="47" t="str">
        <f t="shared" si="0"/>
        <v>ME1.20</v>
      </c>
    </row>
    <row r="18" spans="1:14" outlineLevel="1">
      <c r="A18" s="52"/>
      <c r="B18" s="52" t="s">
        <v>1234</v>
      </c>
      <c r="C18" s="238" t="str">
        <f>VLOOKUP($B18,[4]Codes!$A:$K,2,FALSE)</f>
        <v>Response</v>
      </c>
      <c r="D18" s="50"/>
      <c r="E18" s="238" t="str">
        <f>VLOOKUP($B18,[4]Codes!$A:$K,4,FALSE)</f>
        <v>Category option</v>
      </c>
      <c r="F18" s="238">
        <f>VLOOKUP($B18,[4]Codes!$A:$K,5,FALSE)</f>
        <v>10</v>
      </c>
      <c r="G18" s="50"/>
      <c r="H18" s="50"/>
      <c r="I18" s="50"/>
      <c r="J18" s="50"/>
      <c r="K18" s="414" t="str">
        <f>VLOOKUP($B18,[4]Codes!$A:$K,9,FALSE)</f>
        <v>Soy beans</v>
      </c>
      <c r="L18" s="405"/>
      <c r="M18" s="405" t="str">
        <f>VLOOKUP($B18,[4]Codes!$A:$K,11,FALSE)</f>
        <v>Fore keli</v>
      </c>
      <c r="N18" s="47" t="str">
        <f t="shared" si="0"/>
        <v>ME1.20</v>
      </c>
    </row>
    <row r="19" spans="1:14" outlineLevel="1">
      <c r="A19" s="52"/>
      <c r="B19" s="52" t="s">
        <v>1235</v>
      </c>
      <c r="C19" s="238" t="str">
        <f>VLOOKUP($B19,[4]Codes!$A:$K,2,FALSE)</f>
        <v>Response</v>
      </c>
      <c r="D19" s="50"/>
      <c r="E19" s="238" t="str">
        <f>VLOOKUP($B19,[4]Codes!$A:$K,4,FALSE)</f>
        <v>Category option</v>
      </c>
      <c r="F19" s="238">
        <f>VLOOKUP($B19,[4]Codes!$A:$K,5,FALSE)</f>
        <v>11</v>
      </c>
      <c r="G19" s="50"/>
      <c r="H19" s="50"/>
      <c r="I19" s="50"/>
      <c r="J19" s="50"/>
      <c r="K19" s="414" t="str">
        <f>VLOOKUP($B19,[4]Codes!$A:$K,9,FALSE)</f>
        <v>Pigeon pea</v>
      </c>
      <c r="L19" s="405"/>
      <c r="M19" s="405" t="str">
        <f>VLOOKUP($B19,[4]Codes!$A:$K,11,FALSE)</f>
        <v>Tunis</v>
      </c>
      <c r="N19" s="47" t="str">
        <f t="shared" si="0"/>
        <v>ME1.20</v>
      </c>
    </row>
    <row r="20" spans="1:14" outlineLevel="1">
      <c r="A20" s="52"/>
      <c r="B20" s="52" t="s">
        <v>1236</v>
      </c>
      <c r="C20" s="238" t="str">
        <f>VLOOKUP($B20,[4]Codes!$A:$K,2,FALSE)</f>
        <v>Response</v>
      </c>
      <c r="D20" s="50"/>
      <c r="E20" s="238" t="str">
        <f>VLOOKUP($B20,[4]Codes!$A:$K,4,FALSE)</f>
        <v>Category option</v>
      </c>
      <c r="F20" s="238">
        <f>VLOOKUP($B20,[4]Codes!$A:$K,5,FALSE)</f>
        <v>12</v>
      </c>
      <c r="G20" s="50"/>
      <c r="H20" s="50"/>
      <c r="I20" s="50"/>
      <c r="J20" s="50"/>
      <c r="K20" s="414" t="str">
        <f>VLOOKUP($B20,[4]Codes!$A:$K,9,FALSE)</f>
        <v>Peanuts</v>
      </c>
      <c r="L20" s="405"/>
      <c r="M20" s="405" t="str">
        <f>VLOOKUP($B20,[4]Codes!$A:$K,11,FALSE)</f>
        <v>Forai</v>
      </c>
      <c r="N20" s="47" t="str">
        <f t="shared" si="0"/>
        <v>ME1.20</v>
      </c>
    </row>
    <row r="21" spans="1:14" outlineLevel="1">
      <c r="A21" s="52"/>
      <c r="B21" s="52" t="s">
        <v>1237</v>
      </c>
      <c r="C21" s="238" t="str">
        <f>VLOOKUP($B21,[4]Codes!$A:$K,2,FALSE)</f>
        <v>Response</v>
      </c>
      <c r="D21" s="50"/>
      <c r="E21" s="238" t="str">
        <f>VLOOKUP($B21,[4]Codes!$A:$K,4,FALSE)</f>
        <v>Category option</v>
      </c>
      <c r="F21" s="238">
        <f>VLOOKUP($B21,[4]Codes!$A:$K,5,FALSE)</f>
        <v>13</v>
      </c>
      <c r="G21" s="50"/>
      <c r="H21" s="50"/>
      <c r="I21" s="50"/>
      <c r="J21" s="50"/>
      <c r="K21" s="414" t="str">
        <f>VLOOKUP($B21,[4]Codes!$A:$K,9,FALSE)</f>
        <v>Long bean</v>
      </c>
      <c r="L21" s="405"/>
      <c r="M21" s="405" t="str">
        <f>VLOOKUP($B21,[4]Codes!$A:$K,11,FALSE)</f>
        <v>Koto naruk</v>
      </c>
      <c r="N21" s="47" t="str">
        <f t="shared" si="0"/>
        <v>ME1.20</v>
      </c>
    </row>
    <row r="22" spans="1:14" outlineLevel="1">
      <c r="A22" s="52"/>
      <c r="B22" s="52" t="s">
        <v>1238</v>
      </c>
      <c r="C22" s="238" t="str">
        <f>VLOOKUP($B22,[4]Codes!$A:$K,2,FALSE)</f>
        <v>Response</v>
      </c>
      <c r="D22" s="50"/>
      <c r="E22" s="238" t="str">
        <f>VLOOKUP($B22,[4]Codes!$A:$K,4,FALSE)</f>
        <v>Category option</v>
      </c>
      <c r="F22" s="238">
        <f>VLOOKUP($B22,[4]Codes!$A:$K,5,FALSE)</f>
        <v>14</v>
      </c>
      <c r="G22" s="50"/>
      <c r="H22" s="50"/>
      <c r="I22" s="50"/>
      <c r="J22" s="50"/>
      <c r="K22" s="414" t="str">
        <f>VLOOKUP($B22,[4]Codes!$A:$K,9,FALSE)</f>
        <v>Tomato</v>
      </c>
      <c r="L22" s="405"/>
      <c r="M22" s="405" t="str">
        <f>VLOOKUP($B22,[4]Codes!$A:$K,11,FALSE)</f>
        <v>Tomate</v>
      </c>
      <c r="N22" s="47" t="str">
        <f t="shared" si="0"/>
        <v>ME1.20</v>
      </c>
    </row>
    <row r="23" spans="1:14" outlineLevel="1">
      <c r="A23" s="52"/>
      <c r="B23" s="52" t="s">
        <v>1239</v>
      </c>
      <c r="C23" s="238" t="str">
        <f>VLOOKUP($B23,[4]Codes!$A:$K,2,FALSE)</f>
        <v>Response</v>
      </c>
      <c r="D23" s="50"/>
      <c r="E23" s="238" t="str">
        <f>VLOOKUP($B23,[4]Codes!$A:$K,4,FALSE)</f>
        <v>Category option</v>
      </c>
      <c r="F23" s="238">
        <f>VLOOKUP($B23,[4]Codes!$A:$K,5,FALSE)</f>
        <v>15</v>
      </c>
      <c r="G23" s="50"/>
      <c r="H23" s="50"/>
      <c r="I23" s="50"/>
      <c r="J23" s="50"/>
      <c r="K23" s="414" t="str">
        <f>VLOOKUP($B23,[4]Codes!$A:$K,9,FALSE)</f>
        <v>Cucumber</v>
      </c>
      <c r="L23" s="405"/>
      <c r="M23" s="405" t="str">
        <f>VLOOKUP($B23,[4]Codes!$A:$K,11,FALSE)</f>
        <v>Pepinu</v>
      </c>
      <c r="N23" s="47" t="str">
        <f t="shared" si="0"/>
        <v>ME1.20</v>
      </c>
    </row>
    <row r="24" spans="1:14" outlineLevel="1">
      <c r="A24" s="52"/>
      <c r="B24" s="52" t="s">
        <v>1240</v>
      </c>
      <c r="C24" s="238" t="str">
        <f>VLOOKUP($B24,[4]Codes!$A:$K,2,FALSE)</f>
        <v>Response</v>
      </c>
      <c r="D24" s="50"/>
      <c r="E24" s="238" t="str">
        <f>VLOOKUP($B24,[4]Codes!$A:$K,4,FALSE)</f>
        <v>Category option</v>
      </c>
      <c r="F24" s="238">
        <f>VLOOKUP($B24,[4]Codes!$A:$K,5,FALSE)</f>
        <v>16</v>
      </c>
      <c r="G24" s="50"/>
      <c r="H24" s="50"/>
      <c r="I24" s="50"/>
      <c r="J24" s="50"/>
      <c r="K24" s="414" t="str">
        <f>VLOOKUP($B24,[4]Codes!$A:$K,9,FALSE)</f>
        <v>Onion / garlic</v>
      </c>
      <c r="L24" s="405"/>
      <c r="M24" s="405" t="str">
        <f>VLOOKUP($B24,[4]Codes!$A:$K,11,FALSE)</f>
        <v>Liis mehan / Liss mutin</v>
      </c>
      <c r="N24" s="47" t="str">
        <f t="shared" si="0"/>
        <v>ME1.20</v>
      </c>
    </row>
    <row r="25" spans="1:14" outlineLevel="1">
      <c r="A25" s="52"/>
      <c r="B25" s="52" t="s">
        <v>1241</v>
      </c>
      <c r="C25" s="238" t="str">
        <f>VLOOKUP($B25,[4]Codes!$A:$K,2,FALSE)</f>
        <v>Response</v>
      </c>
      <c r="D25" s="50"/>
      <c r="E25" s="238" t="str">
        <f>VLOOKUP($B25,[4]Codes!$A:$K,4,FALSE)</f>
        <v>Category option</v>
      </c>
      <c r="F25" s="238">
        <f>VLOOKUP($B25,[4]Codes!$A:$K,5,FALSE)</f>
        <v>17</v>
      </c>
      <c r="G25" s="50"/>
      <c r="H25" s="50"/>
      <c r="I25" s="50"/>
      <c r="J25" s="50"/>
      <c r="K25" s="414" t="str">
        <f>VLOOKUP($B25,[4]Codes!$A:$K,9,FALSE)</f>
        <v>Green leafy vegetables</v>
      </c>
      <c r="L25" s="405"/>
      <c r="M25" s="405" t="str">
        <f>VLOOKUP($B25,[4]Codes!$A:$K,11,FALSE)</f>
        <v>Modo tahan</v>
      </c>
      <c r="N25" s="47" t="str">
        <f t="shared" si="0"/>
        <v>ME1.20</v>
      </c>
    </row>
    <row r="26" spans="1:14" outlineLevel="1">
      <c r="A26" s="52"/>
      <c r="B26" s="52" t="s">
        <v>1242</v>
      </c>
      <c r="C26" s="238" t="str">
        <f>VLOOKUP($B26,[4]Codes!$A:$K,2,FALSE)</f>
        <v>Response</v>
      </c>
      <c r="D26" s="50"/>
      <c r="E26" s="238" t="str">
        <f>VLOOKUP($B26,[4]Codes!$A:$K,4,FALSE)</f>
        <v>Category option</v>
      </c>
      <c r="F26" s="238">
        <f>VLOOKUP($B26,[4]Codes!$A:$K,5,FALSE)</f>
        <v>18</v>
      </c>
      <c r="G26" s="50"/>
      <c r="H26" s="50"/>
      <c r="I26" s="50"/>
      <c r="J26" s="50"/>
      <c r="K26" s="414" t="str">
        <f>VLOOKUP($B26,[4]Codes!$A:$K,9,FALSE)</f>
        <v>Bananas</v>
      </c>
      <c r="L26" s="405"/>
      <c r="M26" s="405" t="str">
        <f>VLOOKUP($B26,[4]Codes!$A:$K,11,FALSE)</f>
        <v>Hudi</v>
      </c>
      <c r="N26" s="47" t="str">
        <f t="shared" si="0"/>
        <v>ME1.20</v>
      </c>
    </row>
    <row r="27" spans="1:14" outlineLevel="1">
      <c r="A27" s="52"/>
      <c r="B27" s="52" t="s">
        <v>1243</v>
      </c>
      <c r="C27" s="238" t="str">
        <f>VLOOKUP($B27,[4]Codes!$A:$K,2,FALSE)</f>
        <v>Response</v>
      </c>
      <c r="D27" s="50"/>
      <c r="E27" s="238" t="str">
        <f>VLOOKUP($B27,[4]Codes!$A:$K,4,FALSE)</f>
        <v>Category option</v>
      </c>
      <c r="F27" s="238">
        <f>VLOOKUP($B27,[4]Codes!$A:$K,5,FALSE)</f>
        <v>19</v>
      </c>
      <c r="G27" s="50"/>
      <c r="H27" s="50"/>
      <c r="I27" s="50"/>
      <c r="J27" s="50"/>
      <c r="K27" s="414" t="str">
        <f>VLOOKUP($B27,[4]Codes!$A:$K,9,FALSE)</f>
        <v>Coconuts</v>
      </c>
      <c r="L27" s="405"/>
      <c r="M27" s="405" t="str">
        <f>VLOOKUP($B27,[4]Codes!$A:$K,11,FALSE)</f>
        <v>Nuu</v>
      </c>
      <c r="N27" s="47" t="str">
        <f t="shared" si="0"/>
        <v>ME1.20</v>
      </c>
    </row>
    <row r="28" spans="1:14" outlineLevel="1">
      <c r="A28" s="52"/>
      <c r="B28" s="52" t="s">
        <v>1244</v>
      </c>
      <c r="C28" s="238" t="str">
        <f>VLOOKUP($B28,[4]Codes!$A:$K,2,FALSE)</f>
        <v>Response</v>
      </c>
      <c r="D28" s="50"/>
      <c r="E28" s="238" t="str">
        <f>VLOOKUP($B28,[4]Codes!$A:$K,4,FALSE)</f>
        <v>Category option</v>
      </c>
      <c r="F28" s="238">
        <f>VLOOKUP($B28,[4]Codes!$A:$K,5,FALSE)</f>
        <v>20</v>
      </c>
      <c r="G28" s="50"/>
      <c r="H28" s="50"/>
      <c r="I28" s="50"/>
      <c r="J28" s="50"/>
      <c r="K28" s="414" t="str">
        <f>VLOOKUP($B28,[4]Codes!$A:$K,9,FALSE)</f>
        <v>Avocado</v>
      </c>
      <c r="L28" s="405"/>
      <c r="M28" s="405" t="str">
        <f>VLOOKUP($B28,[4]Codes!$A:$K,11,FALSE)</f>
        <v>Avokati</v>
      </c>
      <c r="N28" s="47" t="str">
        <f t="shared" si="0"/>
        <v>ME1.20</v>
      </c>
    </row>
    <row r="29" spans="1:14" outlineLevel="1">
      <c r="A29" s="52"/>
      <c r="B29" s="52" t="s">
        <v>1245</v>
      </c>
      <c r="C29" s="238" t="str">
        <f>VLOOKUP($B29,[4]Codes!$A:$K,2,FALSE)</f>
        <v>Response</v>
      </c>
      <c r="D29" s="50"/>
      <c r="E29" s="238" t="str">
        <f>VLOOKUP($B29,[4]Codes!$A:$K,4,FALSE)</f>
        <v>Category option</v>
      </c>
      <c r="F29" s="238">
        <f>VLOOKUP($B29,[4]Codes!$A:$K,5,FALSE)</f>
        <v>21</v>
      </c>
      <c r="G29" s="50"/>
      <c r="H29" s="50"/>
      <c r="I29" s="50"/>
      <c r="J29" s="50"/>
      <c r="K29" s="414" t="str">
        <f>VLOOKUP($B29,[4]Codes!$A:$K,9,FALSE)</f>
        <v>Mango</v>
      </c>
      <c r="L29" s="405"/>
      <c r="M29" s="405" t="str">
        <f>VLOOKUP($B29,[4]Codes!$A:$K,11,FALSE)</f>
        <v>Has</v>
      </c>
      <c r="N29" s="47" t="str">
        <f t="shared" si="0"/>
        <v>ME1.20</v>
      </c>
    </row>
    <row r="30" spans="1:14" outlineLevel="1">
      <c r="A30" s="52"/>
      <c r="B30" s="52" t="s">
        <v>1246</v>
      </c>
      <c r="C30" s="238" t="str">
        <f>VLOOKUP($B30,[4]Codes!$A:$K,2,FALSE)</f>
        <v>Response</v>
      </c>
      <c r="D30" s="50"/>
      <c r="E30" s="238" t="str">
        <f>VLOOKUP($B30,[4]Codes!$A:$K,4,FALSE)</f>
        <v>Category option</v>
      </c>
      <c r="F30" s="238">
        <f>VLOOKUP($B30,[4]Codes!$A:$K,5,FALSE)</f>
        <v>22</v>
      </c>
      <c r="G30" s="50"/>
      <c r="H30" s="50"/>
      <c r="I30" s="50"/>
      <c r="J30" s="50"/>
      <c r="K30" s="414" t="str">
        <f>VLOOKUP($B30,[4]Codes!$A:$K,9,FALSE)</f>
        <v>Pineapple</v>
      </c>
      <c r="L30" s="405"/>
      <c r="M30" s="405" t="str">
        <f>VLOOKUP($B30,[4]Codes!$A:$K,11,FALSE)</f>
        <v>Ai nanas</v>
      </c>
      <c r="N30" s="47" t="str">
        <f t="shared" si="0"/>
        <v>ME1.20</v>
      </c>
    </row>
    <row r="31" spans="1:14" outlineLevel="1">
      <c r="A31" s="52"/>
      <c r="B31" s="52" t="s">
        <v>1247</v>
      </c>
      <c r="C31" s="238" t="str">
        <f>VLOOKUP($B31,[4]Codes!$A:$K,2,FALSE)</f>
        <v>Response</v>
      </c>
      <c r="D31" s="50"/>
      <c r="E31" s="238" t="str">
        <f>VLOOKUP($B31,[4]Codes!$A:$K,4,FALSE)</f>
        <v>Category option</v>
      </c>
      <c r="F31" s="238">
        <f>VLOOKUP($B31,[4]Codes!$A:$K,5,FALSE)</f>
        <v>23</v>
      </c>
      <c r="G31" s="50"/>
      <c r="H31" s="50"/>
      <c r="I31" s="50"/>
      <c r="J31" s="50"/>
      <c r="K31" s="414" t="str">
        <f>VLOOKUP($B31,[4]Codes!$A:$K,9,FALSE)</f>
        <v>Lime / lemon</v>
      </c>
      <c r="L31" s="405"/>
      <c r="M31" s="405" t="str">
        <f>VLOOKUP($B31,[4]Codes!$A:$K,11,FALSE)</f>
        <v>Derok</v>
      </c>
      <c r="N31" s="47" t="str">
        <f t="shared" si="0"/>
        <v>ME1.20</v>
      </c>
    </row>
    <row r="32" spans="1:14" outlineLevel="1">
      <c r="A32" s="52"/>
      <c r="B32" s="52" t="s">
        <v>1248</v>
      </c>
      <c r="C32" s="238" t="str">
        <f>VLOOKUP($B32,[4]Codes!$A:$K,2,FALSE)</f>
        <v>Response</v>
      </c>
      <c r="D32" s="50"/>
      <c r="E32" s="238" t="str">
        <f>VLOOKUP($B32,[4]Codes!$A:$K,4,FALSE)</f>
        <v>Category option</v>
      </c>
      <c r="F32" s="238">
        <f>VLOOKUP($B32,[4]Codes!$A:$K,5,FALSE)</f>
        <v>24</v>
      </c>
      <c r="G32" s="50"/>
      <c r="H32" s="50"/>
      <c r="I32" s="50"/>
      <c r="J32" s="50"/>
      <c r="K32" s="414" t="str">
        <f>VLOOKUP($B32,[4]Codes!$A:$K,9,FALSE)</f>
        <v>Other crops (specify)</v>
      </c>
      <c r="L32" s="405"/>
      <c r="M32" s="405" t="str">
        <f>VLOOKUP($B32,[4]Codes!$A:$K,11,FALSE)</f>
        <v>Ai-han seluk (spesifika)</v>
      </c>
      <c r="N32" s="47" t="str">
        <f>A33</f>
        <v>ME1.02x</v>
      </c>
    </row>
    <row r="33" spans="1:18" s="35" customFormat="1">
      <c r="A33" s="93" t="s">
        <v>1249</v>
      </c>
      <c r="B33" s="93"/>
      <c r="C33" s="113" t="s">
        <v>11</v>
      </c>
      <c r="D33" s="267" t="s">
        <v>20</v>
      </c>
      <c r="E33" s="113" t="s">
        <v>66</v>
      </c>
      <c r="F33" s="113" t="s">
        <v>21</v>
      </c>
      <c r="G33" s="113"/>
      <c r="H33" s="113"/>
      <c r="I33" s="113"/>
      <c r="J33" s="49" t="s">
        <v>1250</v>
      </c>
      <c r="K33" s="113"/>
      <c r="L33" s="113" t="s">
        <v>1251</v>
      </c>
      <c r="M33" s="113"/>
      <c r="N33" s="47" t="str">
        <f>A68</f>
        <v>ME1.20</v>
      </c>
      <c r="O33" s="49"/>
      <c r="P33" s="49"/>
      <c r="Q33" s="49"/>
      <c r="R33" s="49"/>
    </row>
    <row r="34" spans="1:18" s="204" customFormat="1">
      <c r="A34" s="268" t="s">
        <v>1252</v>
      </c>
      <c r="B34" s="203"/>
      <c r="C34" s="203"/>
      <c r="D34" s="203"/>
      <c r="E34" s="203"/>
      <c r="F34" s="203"/>
      <c r="G34" s="203"/>
      <c r="H34" s="203"/>
      <c r="I34" s="203"/>
      <c r="J34" s="203"/>
      <c r="K34" s="205"/>
      <c r="L34" s="205"/>
      <c r="M34" s="261"/>
      <c r="N34" s="248"/>
      <c r="O34" s="203"/>
      <c r="P34" s="203"/>
      <c r="Q34" s="203"/>
      <c r="R34" s="269" t="s">
        <v>140</v>
      </c>
    </row>
    <row r="35" spans="1:18" s="204" customFormat="1">
      <c r="A35" s="268" t="s">
        <v>1253</v>
      </c>
      <c r="B35" s="203"/>
      <c r="C35" s="203"/>
      <c r="D35" s="203"/>
      <c r="E35" s="203"/>
      <c r="F35" s="203"/>
      <c r="G35" s="203"/>
      <c r="H35" s="203"/>
      <c r="I35" s="203"/>
      <c r="J35" s="203"/>
      <c r="K35" s="205"/>
      <c r="L35" s="205"/>
      <c r="M35" s="261"/>
      <c r="N35" s="248"/>
      <c r="O35" s="203"/>
      <c r="P35" s="203"/>
      <c r="Q35" s="203"/>
      <c r="R35" s="269"/>
    </row>
    <row r="36" spans="1:18" s="204" customFormat="1">
      <c r="A36" s="205" t="s">
        <v>1254</v>
      </c>
      <c r="B36" s="203"/>
      <c r="C36" s="203"/>
      <c r="D36" s="203"/>
      <c r="E36" s="203"/>
      <c r="F36" s="203"/>
      <c r="G36" s="203"/>
      <c r="H36" s="203"/>
      <c r="I36" s="203"/>
      <c r="J36" s="203"/>
      <c r="K36" s="205"/>
      <c r="L36" s="205"/>
      <c r="M36" s="261"/>
      <c r="N36" s="248"/>
      <c r="O36" s="203"/>
      <c r="P36" s="203"/>
      <c r="Q36" s="203"/>
      <c r="R36" s="269" t="s">
        <v>140</v>
      </c>
    </row>
    <row r="37" spans="1:18" s="35" customFormat="1" ht="36.75" customHeight="1">
      <c r="A37" s="93" t="s">
        <v>1255</v>
      </c>
      <c r="B37" s="93"/>
      <c r="C37" s="113" t="s">
        <v>11</v>
      </c>
      <c r="D37" s="113" t="s">
        <v>137</v>
      </c>
      <c r="E37" s="113" t="s">
        <v>1256</v>
      </c>
      <c r="F37" s="113"/>
      <c r="G37" s="113"/>
      <c r="H37" s="113"/>
      <c r="I37" s="113"/>
      <c r="J37" s="509" t="s">
        <v>1257</v>
      </c>
      <c r="K37" s="509"/>
      <c r="L37" s="509" t="s">
        <v>1258</v>
      </c>
      <c r="M37" s="509"/>
      <c r="N37" s="109"/>
      <c r="O37" s="49"/>
      <c r="P37" s="49"/>
      <c r="Q37" s="49"/>
      <c r="R37" s="41" t="s">
        <v>140</v>
      </c>
    </row>
    <row r="38" spans="1:18" s="35" customFormat="1" outlineLevel="1">
      <c r="A38" s="93"/>
      <c r="B38" s="93"/>
      <c r="C38" s="113" t="s">
        <v>24</v>
      </c>
      <c r="D38" s="50"/>
      <c r="E38" s="113" t="s">
        <v>104</v>
      </c>
      <c r="F38" s="113" t="s">
        <v>498</v>
      </c>
      <c r="G38" s="113"/>
      <c r="H38" s="113"/>
      <c r="I38" s="113"/>
      <c r="J38" s="113"/>
      <c r="K38" s="113"/>
      <c r="L38" s="113"/>
      <c r="M38" s="113"/>
      <c r="N38" s="109" t="str">
        <f>A43</f>
        <v>ME1.05</v>
      </c>
      <c r="O38" s="49"/>
      <c r="P38" s="49"/>
      <c r="Q38" s="49"/>
      <c r="R38" s="41"/>
    </row>
    <row r="39" spans="1:18" outlineLevel="1">
      <c r="A39" s="52"/>
      <c r="B39" s="52" t="s">
        <v>1259</v>
      </c>
      <c r="C39" s="238" t="str">
        <f>VLOOKUP($B39,[4]Codes!$A:$K,2,FALSE)</f>
        <v>Response</v>
      </c>
      <c r="D39" s="50"/>
      <c r="E39" s="238" t="str">
        <f>VLOOKUP($B39,[4]Codes!$A:$K,4,FALSE)</f>
        <v>Category option</v>
      </c>
      <c r="F39" s="238">
        <f>VLOOKUP($B39,[4]Codes!$A:$K,5,FALSE)</f>
        <v>993</v>
      </c>
      <c r="G39" s="50"/>
      <c r="H39" s="50"/>
      <c r="I39" s="50"/>
      <c r="J39" s="414"/>
      <c r="K39" s="414" t="str">
        <f>VLOOKUP($B39,[4]Codes!$A:$K,9,FALSE)</f>
        <v>Don't know - estimate amount with image of cart</v>
      </c>
      <c r="L39" s="405"/>
      <c r="M39" s="405" t="str">
        <f>VLOOKUP($B39,[4]Codes!$A:$K,11,FALSE)</f>
        <v>La hatene - koko sura liu husi hare foto gerobak</v>
      </c>
      <c r="N39" s="47" t="str">
        <f>A40</f>
        <v>ME1.04</v>
      </c>
      <c r="R39" s="41" t="s">
        <v>140</v>
      </c>
    </row>
    <row r="40" spans="1:18" s="35" customFormat="1" ht="56.25" customHeight="1">
      <c r="A40" s="93" t="s">
        <v>1260</v>
      </c>
      <c r="B40" s="93"/>
      <c r="C40" s="404" t="s">
        <v>11</v>
      </c>
      <c r="D40" s="404" t="s">
        <v>1261</v>
      </c>
      <c r="E40" s="404" t="s">
        <v>1256</v>
      </c>
      <c r="F40" s="404"/>
      <c r="G40" s="404"/>
      <c r="H40" s="404"/>
      <c r="I40" s="404" t="s">
        <v>551</v>
      </c>
      <c r="J40" s="509" t="s">
        <v>1262</v>
      </c>
      <c r="K40" s="509"/>
      <c r="L40" s="509" t="s">
        <v>1263</v>
      </c>
      <c r="M40" s="509"/>
      <c r="N40" s="109"/>
      <c r="O40" s="49"/>
      <c r="P40" s="49"/>
      <c r="Q40" s="49"/>
      <c r="R40" s="41" t="s">
        <v>140</v>
      </c>
    </row>
    <row r="41" spans="1:18" s="35" customFormat="1" outlineLevel="1">
      <c r="A41" s="93"/>
      <c r="B41" s="93"/>
      <c r="C41" s="113" t="s">
        <v>24</v>
      </c>
      <c r="D41" s="50"/>
      <c r="E41" s="113" t="s">
        <v>104</v>
      </c>
      <c r="F41" s="113" t="s">
        <v>470</v>
      </c>
      <c r="G41" s="113">
        <v>0</v>
      </c>
      <c r="H41" s="113">
        <v>100</v>
      </c>
      <c r="I41" s="113"/>
      <c r="J41" s="413"/>
      <c r="K41" s="413"/>
      <c r="L41" s="404"/>
      <c r="M41" s="404"/>
      <c r="N41" s="109" t="str">
        <f>A51</f>
        <v>ME1.07</v>
      </c>
      <c r="O41" s="49"/>
      <c r="P41" s="49"/>
      <c r="Q41" s="49"/>
      <c r="R41" s="41"/>
    </row>
    <row r="42" spans="1:18" outlineLevel="1">
      <c r="B42" s="52" t="s">
        <v>320</v>
      </c>
      <c r="C42" s="238" t="str">
        <f>VLOOKUP($B42,[4]Codes!$A:$K,2,FALSE)</f>
        <v>Response</v>
      </c>
      <c r="D42" s="50"/>
      <c r="E42" s="238" t="str">
        <f>VLOOKUP($B42,[4]Codes!$A:$K,4,FALSE)</f>
        <v>Category option</v>
      </c>
      <c r="F42" s="238">
        <f>VLOOKUP($B42,[4]Codes!$A:$K,5,FALSE)</f>
        <v>998</v>
      </c>
      <c r="G42" s="50"/>
      <c r="H42" s="50"/>
      <c r="I42" s="50"/>
      <c r="J42" s="414"/>
      <c r="K42" s="414" t="str">
        <f>VLOOKUP($B42,[4]Codes!$A:$K,9,FALSE)</f>
        <v>Don't know</v>
      </c>
      <c r="L42" s="405"/>
      <c r="M42" s="405" t="str">
        <f>VLOOKUP($B42,[4]Codes!$A:$K,11,FALSE)</f>
        <v>La hatene</v>
      </c>
      <c r="N42" s="47" t="str">
        <f>A51</f>
        <v>ME1.07</v>
      </c>
      <c r="R42" s="41" t="s">
        <v>140</v>
      </c>
    </row>
    <row r="43" spans="1:18" s="35" customFormat="1">
      <c r="A43" s="93" t="s">
        <v>1264</v>
      </c>
      <c r="B43" s="93"/>
      <c r="C43" s="113" t="s">
        <v>11</v>
      </c>
      <c r="D43" s="267" t="s">
        <v>20</v>
      </c>
      <c r="E43" s="113" t="s">
        <v>26</v>
      </c>
      <c r="F43" s="113" t="s">
        <v>54</v>
      </c>
      <c r="G43" s="113"/>
      <c r="H43" s="113"/>
      <c r="I43" s="113"/>
      <c r="J43" s="510" t="s">
        <v>912</v>
      </c>
      <c r="K43" s="510"/>
      <c r="L43" s="404" t="s">
        <v>913</v>
      </c>
      <c r="M43" s="404"/>
      <c r="N43" s="62"/>
      <c r="O43" s="49"/>
      <c r="P43" s="49"/>
      <c r="Q43" s="49"/>
      <c r="R43" s="41" t="s">
        <v>140</v>
      </c>
    </row>
    <row r="44" spans="1:18" outlineLevel="1">
      <c r="A44" s="52"/>
      <c r="B44" s="52" t="s">
        <v>1265</v>
      </c>
      <c r="C44" s="238" t="str">
        <f>VLOOKUP($B44,[4]Codes!$A:$K,2,FALSE)</f>
        <v>Response</v>
      </c>
      <c r="D44" s="50"/>
      <c r="E44" s="238" t="str">
        <f>VLOOKUP($B44,[4]Codes!$A:$K,4,FALSE)</f>
        <v>Category option</v>
      </c>
      <c r="F44" s="238">
        <f>VLOOKUP($B44,[4]Codes!$A:$K,5,FALSE)</f>
        <v>2</v>
      </c>
      <c r="G44" s="50"/>
      <c r="H44" s="50"/>
      <c r="I44" s="50"/>
      <c r="J44" s="414"/>
      <c r="K44" s="414" t="str">
        <f>VLOOKUP($B44,[4]Codes!$A:$K,9,FALSE)</f>
        <v>Kgs</v>
      </c>
      <c r="L44" s="405"/>
      <c r="M44" s="405" t="str">
        <f>VLOOKUP($B44,[4]Codes!$A:$K,11,FALSE)</f>
        <v>Kilo</v>
      </c>
      <c r="N44" s="47" t="str">
        <f>A51</f>
        <v>ME1.07</v>
      </c>
      <c r="R44" s="41" t="s">
        <v>140</v>
      </c>
    </row>
    <row r="45" spans="1:18" outlineLevel="1">
      <c r="A45" s="52"/>
      <c r="B45" s="52" t="s">
        <v>1266</v>
      </c>
      <c r="C45" s="238" t="str">
        <f>VLOOKUP($B45,[4]Codes!$A:$K,2,FALSE)</f>
        <v>Response</v>
      </c>
      <c r="D45" s="50"/>
      <c r="E45" s="238" t="str">
        <f>VLOOKUP($B45,[4]Codes!$A:$K,4,FALSE)</f>
        <v>Category option</v>
      </c>
      <c r="F45" s="238">
        <f>VLOOKUP($B45,[4]Codes!$A:$K,5,FALSE)</f>
        <v>4</v>
      </c>
      <c r="G45" s="50"/>
      <c r="H45" s="50"/>
      <c r="I45" s="50"/>
      <c r="J45" s="414"/>
      <c r="K45" s="414" t="str">
        <f>VLOOKUP($B45,[4]Codes!$A:$K,9,FALSE)</f>
        <v>Sack</v>
      </c>
      <c r="L45" s="405"/>
      <c r="M45" s="405" t="str">
        <f>VLOOKUP($B45,[4]Codes!$A:$K,11,FALSE)</f>
        <v>Saku</v>
      </c>
      <c r="N45" s="47" t="str">
        <f>A48</f>
        <v>ME1.06</v>
      </c>
      <c r="R45" s="41" t="s">
        <v>140</v>
      </c>
    </row>
    <row r="46" spans="1:18" outlineLevel="1">
      <c r="A46" s="52"/>
      <c r="B46" s="52" t="s">
        <v>1267</v>
      </c>
      <c r="C46" s="238" t="str">
        <f>VLOOKUP($B46,[4]Codes!$A:$K,2,FALSE)</f>
        <v>Response</v>
      </c>
      <c r="D46" s="50"/>
      <c r="E46" s="238" t="str">
        <f>VLOOKUP($B46,[4]Codes!$A:$K,4,FALSE)</f>
        <v>Category option</v>
      </c>
      <c r="F46" s="238">
        <f>VLOOKUP($B46,[4]Codes!$A:$K,5,FALSE)</f>
        <v>5</v>
      </c>
      <c r="G46" s="50"/>
      <c r="H46" s="50"/>
      <c r="I46" s="50"/>
      <c r="J46" s="414"/>
      <c r="K46" s="414" t="str">
        <f>VLOOKUP($B46,[4]Codes!$A:$K,9,FALSE)</f>
        <v>Cart</v>
      </c>
      <c r="L46" s="405"/>
      <c r="M46" s="405" t="str">
        <f>VLOOKUP($B46,[4]Codes!$A:$K,11,FALSE)</f>
        <v>Gerobak / karosa</v>
      </c>
      <c r="N46" s="47" t="str">
        <f>A51</f>
        <v>ME1.07</v>
      </c>
      <c r="R46" s="41" t="s">
        <v>140</v>
      </c>
    </row>
    <row r="47" spans="1:18" outlineLevel="1">
      <c r="A47" s="52"/>
      <c r="B47" s="52" t="s">
        <v>320</v>
      </c>
      <c r="C47" s="238" t="str">
        <f>VLOOKUP($B47,[4]Codes!$A:$K,2,FALSE)</f>
        <v>Response</v>
      </c>
      <c r="D47" s="50"/>
      <c r="E47" s="238" t="str">
        <f>VLOOKUP($B47,[4]Codes!$A:$K,4,FALSE)</f>
        <v>Category option</v>
      </c>
      <c r="F47" s="238">
        <f>VLOOKUP($B47,[4]Codes!$A:$K,5,FALSE)</f>
        <v>998</v>
      </c>
      <c r="G47" s="50"/>
      <c r="H47" s="50"/>
      <c r="I47" s="50"/>
      <c r="J47" s="414"/>
      <c r="K47" s="414" t="str">
        <f>VLOOKUP($B47,[4]Codes!$A:$K,9,FALSE)</f>
        <v>Don't know</v>
      </c>
      <c r="L47" s="405"/>
      <c r="M47" s="405" t="str">
        <f>VLOOKUP($B47,[4]Codes!$A:$K,11,FALSE)</f>
        <v>La hatene</v>
      </c>
      <c r="N47" s="47" t="str">
        <f>A51</f>
        <v>ME1.07</v>
      </c>
      <c r="R47" s="41" t="s">
        <v>140</v>
      </c>
    </row>
    <row r="48" spans="1:18" s="35" customFormat="1">
      <c r="A48" s="93" t="s">
        <v>1268</v>
      </c>
      <c r="B48" s="93"/>
      <c r="C48" s="113" t="s">
        <v>11</v>
      </c>
      <c r="D48" s="113" t="s">
        <v>137</v>
      </c>
      <c r="E48" s="113" t="s">
        <v>1256</v>
      </c>
      <c r="F48" s="113"/>
      <c r="G48" s="113"/>
      <c r="H48" s="113"/>
      <c r="I48" s="113"/>
      <c r="J48" s="413" t="s">
        <v>1269</v>
      </c>
      <c r="K48" s="413"/>
      <c r="L48" s="404" t="s">
        <v>1270</v>
      </c>
      <c r="N48" s="109"/>
      <c r="O48" s="49"/>
      <c r="P48" s="49"/>
      <c r="Q48" s="49"/>
      <c r="R48" s="41" t="s">
        <v>140</v>
      </c>
    </row>
    <row r="49" spans="1:19" s="35" customFormat="1" outlineLevel="1">
      <c r="A49" s="93"/>
      <c r="B49" s="93"/>
      <c r="C49" s="113" t="s">
        <v>24</v>
      </c>
      <c r="D49" s="50"/>
      <c r="E49" s="113" t="s">
        <v>104</v>
      </c>
      <c r="F49" s="113" t="s">
        <v>498</v>
      </c>
      <c r="G49" s="113">
        <v>1</v>
      </c>
      <c r="H49" s="113">
        <v>100</v>
      </c>
      <c r="I49" s="113"/>
      <c r="J49" s="413"/>
      <c r="K49" s="413"/>
      <c r="L49" s="404"/>
      <c r="M49" s="404"/>
      <c r="N49" s="109" t="str">
        <f>A51</f>
        <v>ME1.07</v>
      </c>
      <c r="O49" s="49"/>
      <c r="P49" s="49"/>
      <c r="Q49" s="49"/>
      <c r="R49" s="41"/>
    </row>
    <row r="50" spans="1:19" outlineLevel="1">
      <c r="A50" s="52"/>
      <c r="B50" s="52" t="s">
        <v>320</v>
      </c>
      <c r="C50" s="238" t="str">
        <f>VLOOKUP($B50,[4]Codes!$A:$K,2,FALSE)</f>
        <v>Response</v>
      </c>
      <c r="D50" s="50"/>
      <c r="E50" s="238" t="str">
        <f>VLOOKUP($B50,[4]Codes!$A:$K,4,FALSE)</f>
        <v>Category option</v>
      </c>
      <c r="F50" s="238">
        <f>VLOOKUP($B50,[4]Codes!$A:$K,5,FALSE)</f>
        <v>998</v>
      </c>
      <c r="G50" s="50"/>
      <c r="H50" s="50"/>
      <c r="I50" s="50"/>
      <c r="J50" s="414"/>
      <c r="K50" s="414" t="str">
        <f>VLOOKUP($B50,[4]Codes!$A:$K,9,FALSE)</f>
        <v>Don't know</v>
      </c>
      <c r="L50" s="405"/>
      <c r="M50" s="405" t="str">
        <f>VLOOKUP($B50,[4]Codes!$A:$K,11,FALSE)</f>
        <v>La hatene</v>
      </c>
      <c r="N50" s="47" t="str">
        <f>A51</f>
        <v>ME1.07</v>
      </c>
      <c r="R50" s="41" t="s">
        <v>140</v>
      </c>
    </row>
    <row r="51" spans="1:19" s="35" customFormat="1">
      <c r="A51" s="93" t="s">
        <v>1271</v>
      </c>
      <c r="B51" s="93"/>
      <c r="C51" s="113" t="s">
        <v>11</v>
      </c>
      <c r="D51" s="113" t="s">
        <v>137</v>
      </c>
      <c r="E51" s="113" t="s">
        <v>1256</v>
      </c>
      <c r="F51" s="113"/>
      <c r="G51" s="113"/>
      <c r="I51" s="113"/>
      <c r="J51" s="413" t="s">
        <v>1272</v>
      </c>
      <c r="K51" s="413"/>
      <c r="L51" s="113" t="s">
        <v>1273</v>
      </c>
      <c r="M51" s="113"/>
      <c r="N51" s="109"/>
      <c r="O51" s="49" t="s">
        <v>1274</v>
      </c>
      <c r="P51" s="49"/>
      <c r="Q51" s="49"/>
      <c r="R51" s="41" t="s">
        <v>140</v>
      </c>
    </row>
    <row r="52" spans="1:19" s="35" customFormat="1" outlineLevel="1">
      <c r="A52" s="93"/>
      <c r="B52" s="93"/>
      <c r="C52" s="113" t="s">
        <v>24</v>
      </c>
      <c r="D52" s="50"/>
      <c r="E52" s="113" t="s">
        <v>104</v>
      </c>
      <c r="F52" s="113" t="s">
        <v>498</v>
      </c>
      <c r="I52" s="113"/>
      <c r="J52" s="413"/>
      <c r="K52" s="413">
        <v>0</v>
      </c>
      <c r="L52" s="113"/>
      <c r="M52" s="113"/>
      <c r="N52" s="109" t="str">
        <f>A58</f>
        <v>ME1.09</v>
      </c>
      <c r="O52" s="49"/>
      <c r="P52" s="49"/>
      <c r="Q52" s="49"/>
      <c r="R52" s="41"/>
    </row>
    <row r="53" spans="1:19" s="35" customFormat="1" outlineLevel="1">
      <c r="A53" s="93"/>
      <c r="B53" s="93"/>
      <c r="C53" s="113" t="s">
        <v>24</v>
      </c>
      <c r="D53" s="50"/>
      <c r="E53" s="113" t="s">
        <v>104</v>
      </c>
      <c r="F53" s="113" t="s">
        <v>498</v>
      </c>
      <c r="G53" s="113">
        <v>0</v>
      </c>
      <c r="H53" s="113" t="s">
        <v>1275</v>
      </c>
      <c r="I53" s="113"/>
      <c r="J53" s="413"/>
      <c r="K53" s="413" t="s">
        <v>1276</v>
      </c>
      <c r="L53" s="113"/>
      <c r="M53" s="113"/>
      <c r="N53" s="109" t="str">
        <f>A55</f>
        <v>ME1.08</v>
      </c>
      <c r="O53" s="49"/>
      <c r="P53" s="49"/>
      <c r="Q53" s="49"/>
      <c r="R53" s="41"/>
    </row>
    <row r="54" spans="1:19" outlineLevel="1">
      <c r="A54" s="52"/>
      <c r="B54" s="52" t="s">
        <v>320</v>
      </c>
      <c r="C54" s="238" t="str">
        <f>VLOOKUP($B54,[4]Codes!$A:$K,2,FALSE)</f>
        <v>Response</v>
      </c>
      <c r="D54" s="50"/>
      <c r="E54" s="238" t="str">
        <f>VLOOKUP($B54,[4]Codes!$A:$K,4,FALSE)</f>
        <v>Category option</v>
      </c>
      <c r="F54" s="238">
        <f>VLOOKUP($B54,[4]Codes!$A:$K,5,FALSE)</f>
        <v>998</v>
      </c>
      <c r="G54" s="50"/>
      <c r="H54" s="50"/>
      <c r="I54" s="50"/>
      <c r="J54" s="414"/>
      <c r="K54" s="414" t="str">
        <f>VLOOKUP($B54,[4]Codes!$A:$K,9,FALSE)</f>
        <v>Don't know</v>
      </c>
      <c r="L54" s="405"/>
      <c r="M54" s="405" t="str">
        <f>VLOOKUP($B54,[4]Codes!$A:$K,11,FALSE)</f>
        <v>La hatene</v>
      </c>
      <c r="N54" s="47" t="str">
        <f>A55</f>
        <v>ME1.08</v>
      </c>
      <c r="R54" s="41" t="s">
        <v>140</v>
      </c>
    </row>
    <row r="55" spans="1:19" s="43" customFormat="1">
      <c r="A55" s="93" t="s">
        <v>1277</v>
      </c>
      <c r="B55" s="42"/>
      <c r="C55" s="42" t="s">
        <v>11</v>
      </c>
      <c r="D55" s="42" t="s">
        <v>137</v>
      </c>
      <c r="E55" s="113" t="s">
        <v>1256</v>
      </c>
      <c r="F55" s="113"/>
      <c r="G55" s="49"/>
      <c r="H55" s="49"/>
      <c r="I55" s="49"/>
      <c r="J55" s="413" t="s">
        <v>1278</v>
      </c>
      <c r="L55" s="49" t="s">
        <v>1279</v>
      </c>
      <c r="M55" s="44"/>
      <c r="N55" s="123"/>
      <c r="O55" s="49" t="s">
        <v>1274</v>
      </c>
      <c r="P55" s="41"/>
      <c r="Q55" s="46" t="s">
        <v>1280</v>
      </c>
      <c r="R55" s="41" t="e">
        <v>#N/A</v>
      </c>
      <c r="S55" s="239" t="s">
        <v>1281</v>
      </c>
    </row>
    <row r="56" spans="1:19" s="43" customFormat="1" outlineLevel="1">
      <c r="A56" s="93"/>
      <c r="B56" s="42"/>
      <c r="C56" s="113" t="s">
        <v>24</v>
      </c>
      <c r="D56" s="50"/>
      <c r="E56" s="113" t="s">
        <v>104</v>
      </c>
      <c r="F56" s="113" t="s">
        <v>1213</v>
      </c>
      <c r="G56" s="49"/>
      <c r="H56" s="49"/>
      <c r="I56" s="49"/>
      <c r="J56" s="413"/>
      <c r="L56" s="49"/>
      <c r="M56" s="44"/>
      <c r="N56" s="123" t="str">
        <f>A58</f>
        <v>ME1.09</v>
      </c>
      <c r="O56" s="49"/>
      <c r="P56" s="41"/>
      <c r="Q56" s="46"/>
      <c r="R56" s="41"/>
      <c r="S56" s="239"/>
    </row>
    <row r="57" spans="1:19" outlineLevel="1">
      <c r="A57" s="52"/>
      <c r="B57" s="52" t="s">
        <v>320</v>
      </c>
      <c r="C57" s="238" t="str">
        <f>VLOOKUP($B57,[4]Codes!$A:$K,2,FALSE)</f>
        <v>Response</v>
      </c>
      <c r="D57" s="50"/>
      <c r="E57" s="238" t="str">
        <f>VLOOKUP($B57,[4]Codes!$A:$K,4,FALSE)</f>
        <v>Category option</v>
      </c>
      <c r="F57" s="238">
        <f>VLOOKUP($B57,[4]Codes!$A:$K,5,FALSE)</f>
        <v>998</v>
      </c>
      <c r="G57" s="50"/>
      <c r="H57" s="50"/>
      <c r="I57" s="50"/>
      <c r="J57" s="414"/>
      <c r="K57" s="414" t="str">
        <f>VLOOKUP($B57,[4]Codes!$A:$K,9,FALSE)</f>
        <v>Don't know</v>
      </c>
      <c r="L57" s="405"/>
      <c r="M57" s="405" t="str">
        <f>VLOOKUP($B57,[4]Codes!$A:$K,11,FALSE)</f>
        <v>La hatene</v>
      </c>
      <c r="N57" s="47" t="str">
        <f>A58</f>
        <v>ME1.09</v>
      </c>
      <c r="R57" s="41" t="s">
        <v>140</v>
      </c>
    </row>
    <row r="58" spans="1:19" s="35" customFormat="1" ht="36.75" customHeight="1">
      <c r="A58" s="93" t="s">
        <v>1282</v>
      </c>
      <c r="B58" s="93"/>
      <c r="C58" s="404" t="s">
        <v>11</v>
      </c>
      <c r="D58" s="404" t="s">
        <v>137</v>
      </c>
      <c r="E58" s="404" t="s">
        <v>1256</v>
      </c>
      <c r="F58" s="404"/>
      <c r="G58" s="404"/>
      <c r="H58" s="404"/>
      <c r="I58" s="404"/>
      <c r="J58" s="413" t="s">
        <v>1283</v>
      </c>
      <c r="K58" s="413"/>
      <c r="L58" s="509" t="s">
        <v>1284</v>
      </c>
      <c r="M58" s="509"/>
      <c r="N58" s="109"/>
      <c r="O58" s="49" t="s">
        <v>1285</v>
      </c>
      <c r="P58" s="49"/>
      <c r="Q58" s="49"/>
      <c r="R58" s="41" t="s">
        <v>140</v>
      </c>
    </row>
    <row r="59" spans="1:19" s="35" customFormat="1" outlineLevel="1">
      <c r="A59" s="93"/>
      <c r="B59" s="93"/>
      <c r="C59" s="113" t="s">
        <v>24</v>
      </c>
      <c r="D59" s="50"/>
      <c r="E59" s="113" t="s">
        <v>104</v>
      </c>
      <c r="F59" s="113" t="s">
        <v>498</v>
      </c>
      <c r="I59" s="113"/>
      <c r="J59" s="413"/>
      <c r="K59" s="413">
        <v>0</v>
      </c>
      <c r="L59" s="404"/>
      <c r="M59" s="404"/>
      <c r="N59" s="109" t="str">
        <f>A65</f>
        <v>End if</v>
      </c>
      <c r="O59" s="49"/>
      <c r="P59" s="49"/>
      <c r="Q59" s="49"/>
      <c r="R59" s="41"/>
    </row>
    <row r="60" spans="1:19" s="35" customFormat="1" outlineLevel="1">
      <c r="A60" s="93"/>
      <c r="B60" s="93"/>
      <c r="C60" s="113" t="s">
        <v>24</v>
      </c>
      <c r="D60" s="50"/>
      <c r="E60" s="113" t="s">
        <v>104</v>
      </c>
      <c r="F60" s="113" t="s">
        <v>498</v>
      </c>
      <c r="G60" s="113">
        <v>0</v>
      </c>
      <c r="H60" s="113" t="s">
        <v>1275</v>
      </c>
      <c r="I60" s="113"/>
      <c r="J60" s="413"/>
      <c r="K60" s="413" t="s">
        <v>1276</v>
      </c>
      <c r="L60" s="404"/>
      <c r="M60" s="404"/>
      <c r="N60" s="109" t="str">
        <f>A62</f>
        <v>ME1.10</v>
      </c>
      <c r="O60" s="49"/>
      <c r="P60" s="49"/>
      <c r="Q60" s="49"/>
      <c r="R60" s="41"/>
    </row>
    <row r="61" spans="1:19" outlineLevel="1">
      <c r="A61" s="52"/>
      <c r="B61" s="52" t="s">
        <v>320</v>
      </c>
      <c r="C61" s="238" t="str">
        <f>VLOOKUP($B61,[4]Codes!$A:$K,2,FALSE)</f>
        <v>Response</v>
      </c>
      <c r="D61" s="50"/>
      <c r="E61" s="238" t="str">
        <f>VLOOKUP($B61,[4]Codes!$A:$K,4,FALSE)</f>
        <v>Category option</v>
      </c>
      <c r="F61" s="238">
        <f>VLOOKUP($B61,[4]Codes!$A:$K,5,FALSE)</f>
        <v>998</v>
      </c>
      <c r="G61" s="50"/>
      <c r="H61" s="50"/>
      <c r="I61" s="50"/>
      <c r="J61" s="414"/>
      <c r="K61" s="414" t="str">
        <f>VLOOKUP($B61,[4]Codes!$A:$K,9,FALSE)</f>
        <v>Don't know</v>
      </c>
      <c r="L61" s="405"/>
      <c r="M61" s="405" t="str">
        <f>VLOOKUP($B61,[4]Codes!$A:$K,11,FALSE)</f>
        <v>La hatene</v>
      </c>
      <c r="N61" s="47" t="str">
        <f>A62</f>
        <v>ME1.10</v>
      </c>
      <c r="R61" s="41" t="s">
        <v>140</v>
      </c>
    </row>
    <row r="62" spans="1:19" s="35" customFormat="1" ht="36.75" customHeight="1">
      <c r="A62" s="93" t="s">
        <v>1286</v>
      </c>
      <c r="B62" s="93"/>
      <c r="C62" s="404" t="s">
        <v>11</v>
      </c>
      <c r="D62" s="404" t="s">
        <v>137</v>
      </c>
      <c r="E62" s="404" t="s">
        <v>1256</v>
      </c>
      <c r="F62" s="404"/>
      <c r="G62" s="404"/>
      <c r="H62" s="404"/>
      <c r="I62" s="404"/>
      <c r="J62" s="413" t="s">
        <v>1287</v>
      </c>
      <c r="K62" s="413"/>
      <c r="L62" s="509" t="s">
        <v>1288</v>
      </c>
      <c r="M62" s="509"/>
      <c r="N62" s="109"/>
      <c r="O62" s="49" t="s">
        <v>1285</v>
      </c>
      <c r="P62" s="49"/>
      <c r="Q62" s="49" t="s">
        <v>1280</v>
      </c>
      <c r="R62" s="41" t="e">
        <v>#N/A</v>
      </c>
      <c r="S62" s="35" t="s">
        <v>1281</v>
      </c>
    </row>
    <row r="63" spans="1:19" s="43" customFormat="1" outlineLevel="1">
      <c r="A63" s="93"/>
      <c r="B63" s="42"/>
      <c r="C63" s="113" t="s">
        <v>24</v>
      </c>
      <c r="D63" s="50"/>
      <c r="E63" s="113" t="s">
        <v>104</v>
      </c>
      <c r="F63" s="113" t="s">
        <v>1213</v>
      </c>
      <c r="G63" s="49"/>
      <c r="H63" s="49"/>
      <c r="I63" s="49"/>
      <c r="J63" s="113"/>
      <c r="K63" s="113"/>
      <c r="L63" s="404"/>
      <c r="M63" s="404"/>
      <c r="N63" s="123" t="str">
        <f>A65</f>
        <v>End if</v>
      </c>
      <c r="O63" s="49"/>
      <c r="P63" s="41"/>
      <c r="Q63" s="46"/>
      <c r="R63" s="41"/>
      <c r="S63" s="239"/>
    </row>
    <row r="64" spans="1:19" outlineLevel="1">
      <c r="A64" s="52"/>
      <c r="B64" s="52" t="s">
        <v>320</v>
      </c>
      <c r="C64" s="238" t="str">
        <f>VLOOKUP($B64,[4]Codes!$A:$K,2,FALSE)</f>
        <v>Response</v>
      </c>
      <c r="D64" s="50"/>
      <c r="E64" s="238" t="str">
        <f>VLOOKUP($B64,[4]Codes!$A:$K,4,FALSE)</f>
        <v>Category option</v>
      </c>
      <c r="F64" s="238">
        <f>VLOOKUP($B64,[4]Codes!$A:$K,5,FALSE)</f>
        <v>998</v>
      </c>
      <c r="G64" s="50"/>
      <c r="H64" s="50"/>
      <c r="I64" s="50"/>
      <c r="J64" s="50"/>
      <c r="K64" s="238" t="str">
        <f>VLOOKUP($B64,[4]Codes!$A:$K,9,FALSE)</f>
        <v>Don't know</v>
      </c>
      <c r="L64" s="405"/>
      <c r="M64" s="405" t="str">
        <f>VLOOKUP($B64,[4]Codes!$A:$K,11,FALSE)</f>
        <v>La hatene</v>
      </c>
      <c r="N64" s="47" t="str">
        <f>A65</f>
        <v>End if</v>
      </c>
      <c r="R64" s="41" t="s">
        <v>140</v>
      </c>
    </row>
    <row r="65" spans="1:18" s="204" customFormat="1">
      <c r="A65" s="205" t="s">
        <v>998</v>
      </c>
      <c r="B65" s="203"/>
      <c r="C65" s="203"/>
      <c r="D65" s="203"/>
      <c r="E65" s="203"/>
      <c r="F65" s="203"/>
      <c r="G65" s="203"/>
      <c r="H65" s="203"/>
      <c r="I65" s="203"/>
      <c r="J65" s="203"/>
      <c r="K65" s="205"/>
      <c r="L65" s="205"/>
      <c r="M65" s="261"/>
      <c r="N65" s="248"/>
      <c r="O65" s="203"/>
      <c r="P65" s="203"/>
      <c r="Q65" s="203"/>
      <c r="R65" s="269" t="s">
        <v>140</v>
      </c>
    </row>
    <row r="66" spans="1:18" s="273" customFormat="1">
      <c r="A66" s="270" t="s">
        <v>1289</v>
      </c>
      <c r="B66" s="271"/>
      <c r="C66" s="272"/>
      <c r="D66" s="272"/>
      <c r="E66" s="272"/>
      <c r="F66" s="272"/>
      <c r="G66" s="272"/>
      <c r="H66" s="272"/>
      <c r="I66" s="272"/>
      <c r="K66" s="272"/>
      <c r="L66" s="272"/>
      <c r="M66" s="272"/>
      <c r="N66" s="274"/>
      <c r="O66" s="275"/>
      <c r="P66" s="275"/>
      <c r="Q66" s="275"/>
      <c r="R66" s="275"/>
    </row>
    <row r="67" spans="1:18" s="279" customFormat="1">
      <c r="A67" s="276" t="s">
        <v>1290</v>
      </c>
      <c r="B67" s="277"/>
      <c r="C67" s="278"/>
      <c r="D67" s="278"/>
      <c r="E67" s="278"/>
      <c r="F67" s="278"/>
      <c r="G67" s="278"/>
      <c r="H67" s="278"/>
      <c r="I67" s="278"/>
      <c r="K67" s="278"/>
      <c r="L67" s="278"/>
      <c r="M67" s="278"/>
      <c r="N67" s="280"/>
      <c r="O67" s="281"/>
      <c r="P67" s="281"/>
      <c r="Q67" s="281"/>
      <c r="R67" s="281"/>
    </row>
    <row r="68" spans="1:18" s="35" customFormat="1">
      <c r="A68" s="93" t="s">
        <v>1291</v>
      </c>
      <c r="B68" s="93"/>
      <c r="C68" s="113" t="s">
        <v>11</v>
      </c>
      <c r="D68" s="113" t="s">
        <v>137</v>
      </c>
      <c r="E68" s="113" t="s">
        <v>26</v>
      </c>
      <c r="F68" s="113" t="s">
        <v>54</v>
      </c>
      <c r="G68" s="113"/>
      <c r="H68" s="113"/>
      <c r="I68" s="113"/>
      <c r="J68" s="510" t="s">
        <v>1292</v>
      </c>
      <c r="K68" s="510"/>
      <c r="L68" s="113"/>
      <c r="M68" s="113" t="s">
        <v>1293</v>
      </c>
      <c r="N68" s="62"/>
      <c r="O68" s="49"/>
      <c r="P68" s="49"/>
      <c r="Q68" s="49"/>
      <c r="R68" s="41" t="s">
        <v>140</v>
      </c>
    </row>
    <row r="69" spans="1:18" outlineLevel="1">
      <c r="A69" s="52"/>
      <c r="B69" s="52" t="s">
        <v>1294</v>
      </c>
      <c r="C69" s="238" t="str">
        <f>VLOOKUP($B69,[4]Codes!$A:$K,2,FALSE)</f>
        <v>Response</v>
      </c>
      <c r="D69" s="50"/>
      <c r="E69" s="238" t="str">
        <f>VLOOKUP($B69,[4]Codes!$A:$K,4,FALSE)</f>
        <v>Category option</v>
      </c>
      <c r="F69" s="238">
        <f>VLOOKUP($B69,[4]Codes!$A:$K,5,FALSE)</f>
        <v>1</v>
      </c>
      <c r="G69" s="50"/>
      <c r="H69" s="50"/>
      <c r="I69" s="50"/>
      <c r="J69" s="50"/>
      <c r="K69" s="238" t="str">
        <f>VLOOKUP($B69,[4]Codes!$A:$K,9,FALSE)</f>
        <v>Harvest throughout the year</v>
      </c>
      <c r="L69" s="50"/>
      <c r="M69" s="405" t="str">
        <f>VLOOKUP($B69,[4]Codes!$A:$K,11,FALSE)</f>
        <v>Koileta tinan tomak</v>
      </c>
      <c r="N69" s="47" t="str">
        <f>A72</f>
        <v>ME1.40</v>
      </c>
      <c r="O69" s="44" t="s">
        <v>1295</v>
      </c>
      <c r="R69" s="41" t="s">
        <v>140</v>
      </c>
    </row>
    <row r="70" spans="1:18" outlineLevel="1">
      <c r="A70" s="52"/>
      <c r="B70" s="52" t="s">
        <v>1296</v>
      </c>
      <c r="C70" s="238" t="str">
        <f>VLOOKUP($B70,[4]Codes!$A:$K,2,FALSE)</f>
        <v>Response</v>
      </c>
      <c r="D70" s="50"/>
      <c r="E70" s="238" t="str">
        <f>VLOOKUP($B70,[4]Codes!$A:$K,4,FALSE)</f>
        <v>Category option</v>
      </c>
      <c r="F70" s="238">
        <f>VLOOKUP($B70,[4]Codes!$A:$K,5,FALSE)</f>
        <v>2</v>
      </c>
      <c r="G70" s="50"/>
      <c r="H70" s="50"/>
      <c r="I70" s="50"/>
      <c r="J70" s="50"/>
      <c r="K70" s="238" t="str">
        <f>VLOOKUP($B70,[4]Codes!$A:$K,9,FALSE)</f>
        <v>1-2 main harvests</v>
      </c>
      <c r="L70" s="50"/>
      <c r="M70" s="405" t="str">
        <f>VLOOKUP($B70,[4]Codes!$A:$K,11,FALSE)</f>
        <v>Dala 1-2 iha tempu koileta</v>
      </c>
      <c r="N70" s="47" t="str">
        <f>A133</f>
        <v>ME1.21</v>
      </c>
      <c r="R70" s="41" t="s">
        <v>140</v>
      </c>
    </row>
    <row r="71" spans="1:18" s="235" customFormat="1">
      <c r="A71" s="231" t="s">
        <v>1297</v>
      </c>
      <c r="B71" s="282"/>
      <c r="C71" s="233"/>
      <c r="D71" s="233"/>
      <c r="E71" s="233"/>
      <c r="F71" s="233"/>
      <c r="G71" s="233"/>
      <c r="H71" s="233"/>
      <c r="I71" s="233"/>
      <c r="K71" s="233"/>
      <c r="L71" s="233"/>
      <c r="M71" s="233"/>
      <c r="N71" s="236"/>
      <c r="O71" s="231"/>
      <c r="P71" s="231"/>
      <c r="Q71" s="231"/>
      <c r="R71" s="231"/>
    </row>
    <row r="72" spans="1:18" s="35" customFormat="1" ht="36.75" customHeight="1">
      <c r="A72" s="93" t="s">
        <v>1298</v>
      </c>
      <c r="B72" s="93"/>
      <c r="C72" s="404" t="s">
        <v>11</v>
      </c>
      <c r="D72" s="404" t="s">
        <v>137</v>
      </c>
      <c r="E72" s="404" t="s">
        <v>704</v>
      </c>
      <c r="F72" s="404" t="s">
        <v>54</v>
      </c>
      <c r="G72" s="404"/>
      <c r="H72" s="404"/>
      <c r="I72" s="404"/>
      <c r="J72" s="404" t="s">
        <v>1299</v>
      </c>
      <c r="K72" s="404"/>
      <c r="L72" s="509" t="s">
        <v>1300</v>
      </c>
      <c r="M72" s="509"/>
      <c r="N72" s="109"/>
      <c r="O72" s="49"/>
      <c r="P72" s="49"/>
      <c r="Q72" s="49" t="s">
        <v>1301</v>
      </c>
      <c r="R72" s="41">
        <v>0</v>
      </c>
    </row>
    <row r="73" spans="1:18" outlineLevel="1">
      <c r="A73" s="52"/>
      <c r="B73" s="44" t="s">
        <v>1302</v>
      </c>
      <c r="C73" s="238" t="str">
        <f>VLOOKUP($B73,[4]Codes!$A:$K,2,FALSE)</f>
        <v>Response</v>
      </c>
      <c r="D73" s="50"/>
      <c r="E73" s="238" t="str">
        <f>VLOOKUP($B73,[4]Codes!$A:$K,4,FALSE)</f>
        <v>Category option</v>
      </c>
      <c r="F73" s="238">
        <f>VLOOKUP($B73,[4]Codes!$A:$K,5,FALSE)</f>
        <v>1306</v>
      </c>
      <c r="G73" s="50"/>
      <c r="H73" s="50"/>
      <c r="I73" s="50"/>
      <c r="J73" s="50"/>
      <c r="K73" s="414" t="str">
        <f>VLOOKUP($B73,[4]Codes!$A:$K,9,FALSE)</f>
        <v>June 2013</v>
      </c>
      <c r="L73" s="50"/>
      <c r="M73" s="405" t="str">
        <f>VLOOKUP($B73,[4]Codes!$A:$K,11,FALSE)</f>
        <v>Junu 2013</v>
      </c>
      <c r="N73" s="47" t="str">
        <f>$A$87</f>
        <v>ME1.41</v>
      </c>
      <c r="R73" s="41" t="s">
        <v>140</v>
      </c>
    </row>
    <row r="74" spans="1:18" outlineLevel="1">
      <c r="B74" s="44" t="s">
        <v>1303</v>
      </c>
      <c r="C74" s="238" t="str">
        <f>VLOOKUP($B74,[4]Codes!$A:$K,2,FALSE)</f>
        <v>Response</v>
      </c>
      <c r="D74" s="50"/>
      <c r="E74" s="238" t="str">
        <f>VLOOKUP($B74,[4]Codes!$A:$K,4,FALSE)</f>
        <v>Category option</v>
      </c>
      <c r="F74" s="238">
        <f>VLOOKUP($B74,[4]Codes!$A:$K,5,FALSE)</f>
        <v>1307</v>
      </c>
      <c r="G74" s="50"/>
      <c r="H74" s="50"/>
      <c r="I74" s="50"/>
      <c r="J74" s="50"/>
      <c r="K74" s="414" t="str">
        <f>VLOOKUP($B74,[4]Codes!$A:$K,9,FALSE)</f>
        <v>July 2013</v>
      </c>
      <c r="L74" s="50"/>
      <c r="M74" s="405" t="str">
        <f>VLOOKUP($B74,[4]Codes!$A:$K,11,FALSE)</f>
        <v>Jullu 2013</v>
      </c>
      <c r="N74" s="47" t="str">
        <f t="shared" ref="N74:N84" si="1">$A$87</f>
        <v>ME1.41</v>
      </c>
      <c r="R74" s="41" t="s">
        <v>140</v>
      </c>
    </row>
    <row r="75" spans="1:18" outlineLevel="1">
      <c r="B75" s="44" t="s">
        <v>1304</v>
      </c>
      <c r="C75" s="238" t="str">
        <f>VLOOKUP($B75,[4]Codes!$A:$K,2,FALSE)</f>
        <v>Response</v>
      </c>
      <c r="D75" s="50"/>
      <c r="E75" s="238" t="str">
        <f>VLOOKUP($B75,[4]Codes!$A:$K,4,FALSE)</f>
        <v>Category option</v>
      </c>
      <c r="F75" s="238">
        <f>VLOOKUP($B75,[4]Codes!$A:$K,5,FALSE)</f>
        <v>1308</v>
      </c>
      <c r="G75" s="50"/>
      <c r="H75" s="50"/>
      <c r="I75" s="50"/>
      <c r="J75" s="50"/>
      <c r="K75" s="414" t="str">
        <f>VLOOKUP($B75,[4]Codes!$A:$K,9,FALSE)</f>
        <v>August 2013</v>
      </c>
      <c r="L75" s="50"/>
      <c r="M75" s="405" t="str">
        <f>VLOOKUP($B75,[4]Codes!$A:$K,11,FALSE)</f>
        <v>Agustu 2013</v>
      </c>
      <c r="N75" s="47" t="str">
        <f t="shared" si="1"/>
        <v>ME1.41</v>
      </c>
      <c r="R75" s="41" t="s">
        <v>140</v>
      </c>
    </row>
    <row r="76" spans="1:18" outlineLevel="1">
      <c r="B76" s="44" t="s">
        <v>1305</v>
      </c>
      <c r="C76" s="238" t="str">
        <f>VLOOKUP($B76,[4]Codes!$A:$K,2,FALSE)</f>
        <v>Response</v>
      </c>
      <c r="D76" s="50"/>
      <c r="E76" s="238" t="str">
        <f>VLOOKUP($B76,[4]Codes!$A:$K,4,FALSE)</f>
        <v>Category option</v>
      </c>
      <c r="F76" s="238">
        <f>VLOOKUP($B76,[4]Codes!$A:$K,5,FALSE)</f>
        <v>1309</v>
      </c>
      <c r="G76" s="50"/>
      <c r="H76" s="50"/>
      <c r="I76" s="50"/>
      <c r="J76" s="50"/>
      <c r="K76" s="414" t="str">
        <f>VLOOKUP($B76,[4]Codes!$A:$K,9,FALSE)</f>
        <v>September 2013</v>
      </c>
      <c r="L76" s="50"/>
      <c r="M76" s="405" t="str">
        <f>VLOOKUP($B76,[4]Codes!$A:$K,11,FALSE)</f>
        <v>Setembru 2013</v>
      </c>
      <c r="N76" s="47" t="str">
        <f t="shared" si="1"/>
        <v>ME1.41</v>
      </c>
      <c r="R76" s="41" t="s">
        <v>140</v>
      </c>
    </row>
    <row r="77" spans="1:18" outlineLevel="1">
      <c r="B77" s="44" t="s">
        <v>1306</v>
      </c>
      <c r="C77" s="238" t="str">
        <f>VLOOKUP($B77,[4]Codes!$A:$K,2,FALSE)</f>
        <v>Response</v>
      </c>
      <c r="D77" s="50"/>
      <c r="E77" s="238" t="str">
        <f>VLOOKUP($B77,[4]Codes!$A:$K,4,FALSE)</f>
        <v>Category option</v>
      </c>
      <c r="F77" s="238">
        <f>VLOOKUP($B77,[4]Codes!$A:$K,5,FALSE)</f>
        <v>1310</v>
      </c>
      <c r="G77" s="50"/>
      <c r="H77" s="50"/>
      <c r="I77" s="50"/>
      <c r="J77" s="50"/>
      <c r="K77" s="414" t="str">
        <f>VLOOKUP($B77,[4]Codes!$A:$K,9,FALSE)</f>
        <v>October 2013</v>
      </c>
      <c r="L77" s="50"/>
      <c r="M77" s="405" t="str">
        <f>VLOOKUP($B77,[4]Codes!$A:$K,11,FALSE)</f>
        <v>Outubru 2013</v>
      </c>
      <c r="N77" s="47" t="str">
        <f t="shared" si="1"/>
        <v>ME1.41</v>
      </c>
      <c r="R77" s="41" t="s">
        <v>140</v>
      </c>
    </row>
    <row r="78" spans="1:18" outlineLevel="1">
      <c r="B78" s="44" t="s">
        <v>1307</v>
      </c>
      <c r="C78" s="238" t="str">
        <f>VLOOKUP($B78,[4]Codes!$A:$K,2,FALSE)</f>
        <v>Response</v>
      </c>
      <c r="D78" s="50"/>
      <c r="E78" s="238" t="str">
        <f>VLOOKUP($B78,[4]Codes!$A:$K,4,FALSE)</f>
        <v>Category option</v>
      </c>
      <c r="F78" s="238">
        <f>VLOOKUP($B78,[4]Codes!$A:$K,5,FALSE)</f>
        <v>1311</v>
      </c>
      <c r="G78" s="50"/>
      <c r="H78" s="50"/>
      <c r="I78" s="50"/>
      <c r="J78" s="50"/>
      <c r="K78" s="414" t="str">
        <f>VLOOKUP($B78,[4]Codes!$A:$K,9,FALSE)</f>
        <v>November 2013</v>
      </c>
      <c r="L78" s="50"/>
      <c r="M78" s="405" t="str">
        <f>VLOOKUP($B78,[4]Codes!$A:$K,11,FALSE)</f>
        <v>Novembru 2013</v>
      </c>
      <c r="N78" s="47" t="str">
        <f t="shared" si="1"/>
        <v>ME1.41</v>
      </c>
      <c r="R78" s="41" t="s">
        <v>140</v>
      </c>
    </row>
    <row r="79" spans="1:18" outlineLevel="1">
      <c r="B79" s="44" t="s">
        <v>1308</v>
      </c>
      <c r="C79" s="238" t="str">
        <f>VLOOKUP($B79,[4]Codes!$A:$K,2,FALSE)</f>
        <v>Response</v>
      </c>
      <c r="D79" s="50"/>
      <c r="E79" s="238" t="str">
        <f>VLOOKUP($B79,[4]Codes!$A:$K,4,FALSE)</f>
        <v>Category option</v>
      </c>
      <c r="F79" s="238">
        <f>VLOOKUP($B79,[4]Codes!$A:$K,5,FALSE)</f>
        <v>1312</v>
      </c>
      <c r="G79" s="50"/>
      <c r="H79" s="50"/>
      <c r="I79" s="50"/>
      <c r="J79" s="50"/>
      <c r="K79" s="414" t="str">
        <f>VLOOKUP($B79,[4]Codes!$A:$K,9,FALSE)</f>
        <v>December 2013</v>
      </c>
      <c r="L79" s="50"/>
      <c r="M79" s="405" t="str">
        <f>VLOOKUP($B79,[4]Codes!$A:$K,11,FALSE)</f>
        <v>Dezembru 2013</v>
      </c>
      <c r="N79" s="47" t="str">
        <f t="shared" si="1"/>
        <v>ME1.41</v>
      </c>
      <c r="R79" s="41" t="s">
        <v>140</v>
      </c>
    </row>
    <row r="80" spans="1:18" outlineLevel="1">
      <c r="B80" s="44" t="s">
        <v>1309</v>
      </c>
      <c r="C80" s="238" t="str">
        <f>VLOOKUP($B80,[4]Codes!$A:$K,2,FALSE)</f>
        <v>Response</v>
      </c>
      <c r="D80" s="50"/>
      <c r="E80" s="238" t="str">
        <f>VLOOKUP($B80,[4]Codes!$A:$K,4,FALSE)</f>
        <v>Category option</v>
      </c>
      <c r="F80" s="238">
        <f>VLOOKUP($B80,[4]Codes!$A:$K,5,FALSE)</f>
        <v>1401</v>
      </c>
      <c r="G80" s="50"/>
      <c r="H80" s="50"/>
      <c r="I80" s="50"/>
      <c r="J80" s="50"/>
      <c r="K80" s="414" t="str">
        <f>VLOOKUP($B80,[4]Codes!$A:$K,9,FALSE)</f>
        <v>January 2014</v>
      </c>
      <c r="L80" s="50"/>
      <c r="M80" s="405" t="str">
        <f>VLOOKUP($B80,[4]Codes!$A:$K,11,FALSE)</f>
        <v>Janeru 2014</v>
      </c>
      <c r="N80" s="47" t="str">
        <f t="shared" si="1"/>
        <v>ME1.41</v>
      </c>
      <c r="R80" s="41" t="s">
        <v>140</v>
      </c>
    </row>
    <row r="81" spans="1:18" outlineLevel="1">
      <c r="B81" s="44" t="s">
        <v>1310</v>
      </c>
      <c r="C81" s="238" t="str">
        <f>VLOOKUP($B81,[4]Codes!$A:$K,2,FALSE)</f>
        <v>Response</v>
      </c>
      <c r="D81" s="50"/>
      <c r="E81" s="238" t="str">
        <f>VLOOKUP($B81,[4]Codes!$A:$K,4,FALSE)</f>
        <v>Category option</v>
      </c>
      <c r="F81" s="238">
        <f>VLOOKUP($B81,[4]Codes!$A:$K,5,FALSE)</f>
        <v>1402</v>
      </c>
      <c r="G81" s="50"/>
      <c r="H81" s="50"/>
      <c r="I81" s="50"/>
      <c r="J81" s="50"/>
      <c r="K81" s="414" t="str">
        <f>VLOOKUP($B81,[4]Codes!$A:$K,9,FALSE)</f>
        <v>February 2014</v>
      </c>
      <c r="L81" s="50"/>
      <c r="M81" s="405" t="str">
        <f>VLOOKUP($B81,[4]Codes!$A:$K,11,FALSE)</f>
        <v>Febereru 2014</v>
      </c>
      <c r="N81" s="47" t="str">
        <f t="shared" si="1"/>
        <v>ME1.41</v>
      </c>
      <c r="R81" s="41" t="s">
        <v>140</v>
      </c>
    </row>
    <row r="82" spans="1:18" outlineLevel="1">
      <c r="B82" s="44" t="s">
        <v>1311</v>
      </c>
      <c r="C82" s="238" t="str">
        <f>VLOOKUP($B82,[4]Codes!$A:$K,2,FALSE)</f>
        <v>Response</v>
      </c>
      <c r="D82" s="50"/>
      <c r="E82" s="238" t="str">
        <f>VLOOKUP($B82,[4]Codes!$A:$K,4,FALSE)</f>
        <v>Category option</v>
      </c>
      <c r="F82" s="238">
        <f>VLOOKUP($B82,[4]Codes!$A:$K,5,FALSE)</f>
        <v>1403</v>
      </c>
      <c r="G82" s="50"/>
      <c r="H82" s="50"/>
      <c r="I82" s="50"/>
      <c r="J82" s="50"/>
      <c r="K82" s="414" t="str">
        <f>VLOOKUP($B82,[4]Codes!$A:$K,9,FALSE)</f>
        <v>March 2014</v>
      </c>
      <c r="L82" s="50"/>
      <c r="M82" s="405" t="str">
        <f>VLOOKUP($B82,[4]Codes!$A:$K,11,FALSE)</f>
        <v>Marsu 2014</v>
      </c>
      <c r="N82" s="47" t="str">
        <f t="shared" si="1"/>
        <v>ME1.41</v>
      </c>
      <c r="R82" s="41" t="s">
        <v>140</v>
      </c>
    </row>
    <row r="83" spans="1:18" outlineLevel="1">
      <c r="B83" s="44" t="s">
        <v>1312</v>
      </c>
      <c r="C83" s="238" t="str">
        <f>VLOOKUP($B83,[4]Codes!$A:$K,2,FALSE)</f>
        <v>Response</v>
      </c>
      <c r="D83" s="50"/>
      <c r="E83" s="238" t="str">
        <f>VLOOKUP($B83,[4]Codes!$A:$K,4,FALSE)</f>
        <v>Category option</v>
      </c>
      <c r="F83" s="238">
        <f>VLOOKUP($B83,[4]Codes!$A:$K,5,FALSE)</f>
        <v>1404</v>
      </c>
      <c r="G83" s="50"/>
      <c r="H83" s="50"/>
      <c r="I83" s="50"/>
      <c r="J83" s="50"/>
      <c r="K83" s="414" t="str">
        <f>VLOOKUP($B83,[4]Codes!$A:$K,9,FALSE)</f>
        <v>April 2014</v>
      </c>
      <c r="L83" s="50"/>
      <c r="M83" s="405" t="str">
        <f>VLOOKUP($B83,[4]Codes!$A:$K,11,FALSE)</f>
        <v>Abril 2014</v>
      </c>
      <c r="N83" s="47" t="str">
        <f t="shared" si="1"/>
        <v>ME1.41</v>
      </c>
      <c r="R83" s="41" t="s">
        <v>140</v>
      </c>
    </row>
    <row r="84" spans="1:18" outlineLevel="1">
      <c r="B84" s="44" t="s">
        <v>1313</v>
      </c>
      <c r="C84" s="238" t="str">
        <f>VLOOKUP($B84,[4]Codes!$A:$K,2,FALSE)</f>
        <v>Response</v>
      </c>
      <c r="D84" s="50"/>
      <c r="E84" s="238" t="str">
        <f>VLOOKUP($B84,[4]Codes!$A:$K,4,FALSE)</f>
        <v>Category option</v>
      </c>
      <c r="F84" s="238">
        <f>VLOOKUP($B84,[4]Codes!$A:$K,5,FALSE)</f>
        <v>1405</v>
      </c>
      <c r="G84" s="50"/>
      <c r="H84" s="50"/>
      <c r="I84" s="50"/>
      <c r="J84" s="50"/>
      <c r="K84" s="414" t="str">
        <f>VLOOKUP($B84,[4]Codes!$A:$K,9,FALSE)</f>
        <v>May 2014</v>
      </c>
      <c r="L84" s="50"/>
      <c r="M84" s="405" t="str">
        <f>VLOOKUP($B84,[4]Codes!$A:$K,11,FALSE)</f>
        <v>Maiu 2014</v>
      </c>
      <c r="N84" s="47" t="str">
        <f t="shared" si="1"/>
        <v>ME1.41</v>
      </c>
      <c r="R84" s="41" t="s">
        <v>140</v>
      </c>
    </row>
    <row r="85" spans="1:18" outlineLevel="1">
      <c r="A85" s="52"/>
      <c r="B85" s="52" t="s">
        <v>320</v>
      </c>
      <c r="C85" s="238" t="str">
        <f>VLOOKUP($B85,[4]Codes!$A:$K,2,FALSE)</f>
        <v>Response</v>
      </c>
      <c r="D85" s="50"/>
      <c r="E85" s="238" t="str">
        <f>VLOOKUP($B85,[4]Codes!$A:$K,4,FALSE)</f>
        <v>Category option</v>
      </c>
      <c r="F85" s="238">
        <f>VLOOKUP($B85,[4]Codes!$A:$K,5,FALSE)</f>
        <v>998</v>
      </c>
      <c r="G85" s="50"/>
      <c r="H85" s="50"/>
      <c r="I85" s="50"/>
      <c r="J85" s="50"/>
      <c r="K85" s="414" t="str">
        <f>VLOOKUP($B85,[4]Codes!$A:$K,9,FALSE)</f>
        <v>Don't know</v>
      </c>
      <c r="L85" s="50"/>
      <c r="M85" s="405" t="str">
        <f>VLOOKUP($B85,[4]Codes!$A:$K,11,FALSE)</f>
        <v>La hatene</v>
      </c>
      <c r="N85" s="47" t="s">
        <v>1314</v>
      </c>
      <c r="R85" s="41" t="s">
        <v>140</v>
      </c>
    </row>
    <row r="86" spans="1:18" s="204" customFormat="1">
      <c r="A86" s="205" t="s">
        <v>1315</v>
      </c>
      <c r="B86" s="203"/>
      <c r="C86" s="203"/>
      <c r="D86" s="203"/>
      <c r="E86" s="203"/>
      <c r="F86" s="203"/>
      <c r="G86" s="205"/>
      <c r="H86" s="205"/>
      <c r="I86" s="205"/>
      <c r="J86" s="203"/>
      <c r="K86" s="205"/>
      <c r="L86" s="205"/>
      <c r="M86" s="261"/>
      <c r="N86" s="248"/>
      <c r="O86" s="203"/>
      <c r="P86" s="203"/>
      <c r="Q86" s="203"/>
      <c r="R86" s="203"/>
    </row>
    <row r="87" spans="1:18" s="35" customFormat="1">
      <c r="A87" s="46" t="s">
        <v>1316</v>
      </c>
      <c r="B87" s="93"/>
      <c r="C87" s="113" t="s">
        <v>11</v>
      </c>
      <c r="D87" s="42" t="s">
        <v>137</v>
      </c>
      <c r="E87" s="113" t="s">
        <v>1256</v>
      </c>
      <c r="F87" s="113"/>
      <c r="G87" s="113"/>
      <c r="H87" s="113"/>
      <c r="I87" s="113"/>
      <c r="J87" s="113" t="s">
        <v>1317</v>
      </c>
      <c r="K87" s="113"/>
      <c r="L87" s="510" t="s">
        <v>1318</v>
      </c>
      <c r="M87" s="510"/>
      <c r="N87" s="62"/>
      <c r="O87" s="49" t="s">
        <v>1319</v>
      </c>
      <c r="P87" s="49"/>
      <c r="Q87" s="49"/>
      <c r="R87" s="41" t="s">
        <v>140</v>
      </c>
    </row>
    <row r="88" spans="1:18" s="35" customFormat="1" outlineLevel="1">
      <c r="A88" s="93"/>
      <c r="B88" s="93"/>
      <c r="C88" s="113" t="s">
        <v>24</v>
      </c>
      <c r="D88" s="50"/>
      <c r="E88" s="113" t="s">
        <v>104</v>
      </c>
      <c r="F88" s="113" t="s">
        <v>498</v>
      </c>
      <c r="G88" s="113"/>
      <c r="H88" s="113"/>
      <c r="I88" s="113"/>
      <c r="J88" s="113"/>
      <c r="K88" s="113"/>
      <c r="L88" s="404"/>
      <c r="M88" s="404"/>
      <c r="N88" s="109" t="str">
        <f>A93</f>
        <v>ME1.43</v>
      </c>
      <c r="O88" s="49"/>
      <c r="P88" s="49"/>
      <c r="Q88" s="49"/>
      <c r="R88" s="41"/>
    </row>
    <row r="89" spans="1:18" outlineLevel="1">
      <c r="A89" s="52"/>
      <c r="B89" s="52" t="s">
        <v>1259</v>
      </c>
      <c r="C89" s="238" t="str">
        <f>VLOOKUP($B89,[4]Codes!$A:$K,2,FALSE)</f>
        <v>Response</v>
      </c>
      <c r="D89" s="50"/>
      <c r="E89" s="238" t="str">
        <f>VLOOKUP($B89,[4]Codes!$A:$K,4,FALSE)</f>
        <v>Category option</v>
      </c>
      <c r="F89" s="238">
        <f>VLOOKUP($B89,[4]Codes!$A:$K,5,FALSE)</f>
        <v>993</v>
      </c>
      <c r="G89" s="50"/>
      <c r="H89" s="50"/>
      <c r="I89" s="50"/>
      <c r="J89" s="50"/>
      <c r="K89" s="414" t="str">
        <f>VLOOKUP($B89,[4]Codes!$A:$K,9,FALSE)</f>
        <v>Don't know - estimate amount with image of cart</v>
      </c>
      <c r="L89" s="405"/>
      <c r="M89" s="405" t="str">
        <f>VLOOKUP($B89,[4]Codes!$A:$K,11,FALSE)</f>
        <v>La hatene - koko sura liu husi hare foto gerobak</v>
      </c>
      <c r="N89" s="47" t="str">
        <f>A90</f>
        <v>ME1.42</v>
      </c>
      <c r="R89" s="41" t="s">
        <v>140</v>
      </c>
    </row>
    <row r="90" spans="1:18" s="35" customFormat="1" ht="36.75" customHeight="1">
      <c r="A90" s="93" t="s">
        <v>1320</v>
      </c>
      <c r="B90" s="93"/>
      <c r="C90" s="404" t="s">
        <v>11</v>
      </c>
      <c r="D90" s="404" t="s">
        <v>1261</v>
      </c>
      <c r="E90" s="404" t="s">
        <v>1256</v>
      </c>
      <c r="F90" s="404"/>
      <c r="G90" s="404"/>
      <c r="H90" s="404"/>
      <c r="I90" s="404" t="s">
        <v>551</v>
      </c>
      <c r="J90" s="404" t="s">
        <v>1321</v>
      </c>
      <c r="K90" s="413"/>
      <c r="L90" s="509" t="s">
        <v>1322</v>
      </c>
      <c r="M90" s="509"/>
      <c r="N90" s="109"/>
      <c r="O90" s="49"/>
      <c r="P90" s="49"/>
      <c r="Q90" s="49"/>
      <c r="R90" s="41" t="s">
        <v>140</v>
      </c>
    </row>
    <row r="91" spans="1:18" s="35" customFormat="1" outlineLevel="1">
      <c r="A91" s="93"/>
      <c r="B91" s="93"/>
      <c r="C91" s="113" t="s">
        <v>24</v>
      </c>
      <c r="D91" s="50"/>
      <c r="E91" s="113" t="s">
        <v>104</v>
      </c>
      <c r="F91" s="113" t="s">
        <v>470</v>
      </c>
      <c r="G91" s="49">
        <v>0</v>
      </c>
      <c r="H91" s="49">
        <v>100</v>
      </c>
      <c r="I91" s="113"/>
      <c r="J91" s="113"/>
      <c r="K91" s="413"/>
      <c r="L91" s="404"/>
      <c r="M91" s="404"/>
      <c r="N91" s="109" t="str">
        <f>A102</f>
        <v>ME1.45</v>
      </c>
      <c r="O91" s="49"/>
      <c r="P91" s="49"/>
      <c r="Q91" s="49"/>
      <c r="R91" s="41"/>
    </row>
    <row r="92" spans="1:18" outlineLevel="1">
      <c r="A92" s="52"/>
      <c r="B92" s="52" t="s">
        <v>320</v>
      </c>
      <c r="C92" s="238" t="str">
        <f>VLOOKUP($B92,[4]Codes!$A:$K,2,FALSE)</f>
        <v>Response</v>
      </c>
      <c r="D92" s="50"/>
      <c r="E92" s="238" t="str">
        <f>VLOOKUP($B92,[4]Codes!$A:$K,4,FALSE)</f>
        <v>Category option</v>
      </c>
      <c r="F92" s="238">
        <f>VLOOKUP($B92,[4]Codes!$A:$K,5,FALSE)</f>
        <v>998</v>
      </c>
      <c r="G92" s="50"/>
      <c r="H92" s="50"/>
      <c r="I92" s="50"/>
      <c r="J92" s="50"/>
      <c r="K92" s="414" t="str">
        <f>VLOOKUP($B92,[4]Codes!$A:$K,9,FALSE)</f>
        <v>Don't know</v>
      </c>
      <c r="L92" s="405"/>
      <c r="M92" s="405" t="str">
        <f>VLOOKUP($B92,[4]Codes!$A:$K,11,FALSE)</f>
        <v>La hatene</v>
      </c>
      <c r="N92" s="47" t="str">
        <f>A102</f>
        <v>ME1.45</v>
      </c>
      <c r="R92" s="41" t="s">
        <v>140</v>
      </c>
    </row>
    <row r="93" spans="1:18" s="35" customFormat="1">
      <c r="A93" s="46" t="s">
        <v>1323</v>
      </c>
      <c r="B93" s="93"/>
      <c r="C93" s="113" t="s">
        <v>11</v>
      </c>
      <c r="D93" s="267" t="s">
        <v>20</v>
      </c>
      <c r="E93" s="113" t="s">
        <v>26</v>
      </c>
      <c r="F93" s="113" t="s">
        <v>54</v>
      </c>
      <c r="G93" s="113"/>
      <c r="H93" s="113"/>
      <c r="I93" s="113"/>
      <c r="J93" s="113" t="s">
        <v>912</v>
      </c>
      <c r="K93" s="413"/>
      <c r="L93" s="510" t="s">
        <v>913</v>
      </c>
      <c r="M93" s="510"/>
      <c r="N93" s="62"/>
      <c r="O93" s="49"/>
      <c r="P93" s="49"/>
      <c r="Q93" s="49"/>
      <c r="R93" s="41" t="s">
        <v>140</v>
      </c>
    </row>
    <row r="94" spans="1:18" outlineLevel="1">
      <c r="A94" s="52"/>
      <c r="B94" s="52" t="s">
        <v>1324</v>
      </c>
      <c r="C94" s="238" t="str">
        <f>VLOOKUP($B94,[4]Codes!$A:$K,2,FALSE)</f>
        <v>Response</v>
      </c>
      <c r="D94" s="50"/>
      <c r="E94" s="238" t="str">
        <f>VLOOKUP($B94,[4]Codes!$A:$K,4,FALSE)</f>
        <v>Category option</v>
      </c>
      <c r="F94" s="238">
        <f>VLOOKUP($B94,[4]Codes!$A:$K,5,FALSE)</f>
        <v>1</v>
      </c>
      <c r="G94" s="50"/>
      <c r="H94" s="50"/>
      <c r="I94" s="50"/>
      <c r="J94" s="50"/>
      <c r="K94" s="414" t="str">
        <f>VLOOKUP($B94,[4]Codes!$A:$K,9,FALSE)</f>
        <v>Single unit (e.g. a coconut)</v>
      </c>
      <c r="L94" s="405"/>
      <c r="M94" s="405" t="str">
        <f>VLOOKUP($B94,[4]Codes!$A:$K,11,FALSE)</f>
        <v>Unit ida idak (hanesan nu'u 1)</v>
      </c>
      <c r="N94" s="47" t="str">
        <f>A102</f>
        <v>ME1.45</v>
      </c>
      <c r="R94" s="41" t="s">
        <v>140</v>
      </c>
    </row>
    <row r="95" spans="1:18" outlineLevel="1">
      <c r="A95" s="52"/>
      <c r="B95" s="52" t="s">
        <v>1265</v>
      </c>
      <c r="C95" s="238" t="str">
        <f>VLOOKUP($B95,[4]Codes!$A:$K,2,FALSE)</f>
        <v>Response</v>
      </c>
      <c r="D95" s="50"/>
      <c r="E95" s="238" t="str">
        <f>VLOOKUP($B95,[4]Codes!$A:$K,4,FALSE)</f>
        <v>Category option</v>
      </c>
      <c r="F95" s="238">
        <f>VLOOKUP($B95,[4]Codes!$A:$K,5,FALSE)</f>
        <v>2</v>
      </c>
      <c r="G95" s="50"/>
      <c r="H95" s="50"/>
      <c r="I95" s="50"/>
      <c r="J95" s="50"/>
      <c r="K95" s="414" t="str">
        <f>VLOOKUP($B95,[4]Codes!$A:$K,9,FALSE)</f>
        <v>Kgs</v>
      </c>
      <c r="L95" s="405"/>
      <c r="M95" s="405" t="str">
        <f>VLOOKUP($B95,[4]Codes!$A:$K,11,FALSE)</f>
        <v>Kilo</v>
      </c>
      <c r="N95" s="47" t="str">
        <f>A102</f>
        <v>ME1.45</v>
      </c>
      <c r="R95" s="41" t="s">
        <v>140</v>
      </c>
    </row>
    <row r="96" spans="1:18" outlineLevel="1">
      <c r="A96" s="52"/>
      <c r="B96" s="52" t="s">
        <v>1266</v>
      </c>
      <c r="C96" s="238" t="str">
        <f>VLOOKUP($B96,[4]Codes!$A:$K,2,FALSE)</f>
        <v>Response</v>
      </c>
      <c r="D96" s="50"/>
      <c r="E96" s="238" t="str">
        <f>VLOOKUP($B96,[4]Codes!$A:$K,4,FALSE)</f>
        <v>Category option</v>
      </c>
      <c r="F96" s="238">
        <f>VLOOKUP($B96,[4]Codes!$A:$K,5,FALSE)</f>
        <v>4</v>
      </c>
      <c r="G96" s="50"/>
      <c r="H96" s="50"/>
      <c r="I96" s="50"/>
      <c r="J96" s="50"/>
      <c r="K96" s="414" t="str">
        <f>VLOOKUP($B96,[4]Codes!$A:$K,9,FALSE)</f>
        <v>Sack</v>
      </c>
      <c r="L96" s="405"/>
      <c r="M96" s="405" t="str">
        <f>VLOOKUP($B96,[4]Codes!$A:$K,11,FALSE)</f>
        <v>Saku</v>
      </c>
      <c r="N96" s="47" t="str">
        <f>A99</f>
        <v>ME1.44</v>
      </c>
      <c r="R96" s="41" t="s">
        <v>140</v>
      </c>
    </row>
    <row r="97" spans="1:18" outlineLevel="1">
      <c r="A97" s="52"/>
      <c r="B97" s="52" t="s">
        <v>1267</v>
      </c>
      <c r="C97" s="238" t="str">
        <f>VLOOKUP($B97,[4]Codes!$A:$K,2,FALSE)</f>
        <v>Response</v>
      </c>
      <c r="D97" s="50"/>
      <c r="E97" s="238" t="str">
        <f>VLOOKUP($B97,[4]Codes!$A:$K,4,FALSE)</f>
        <v>Category option</v>
      </c>
      <c r="F97" s="238">
        <f>VLOOKUP($B97,[4]Codes!$A:$K,5,FALSE)</f>
        <v>5</v>
      </c>
      <c r="G97" s="50"/>
      <c r="H97" s="50"/>
      <c r="I97" s="50"/>
      <c r="J97" s="50"/>
      <c r="K97" s="414" t="str">
        <f>VLOOKUP($B97,[4]Codes!$A:$K,9,FALSE)</f>
        <v>Cart</v>
      </c>
      <c r="L97" s="405"/>
      <c r="M97" s="405" t="str">
        <f>VLOOKUP($B97,[4]Codes!$A:$K,11,FALSE)</f>
        <v>Gerobak / karosa</v>
      </c>
      <c r="N97" s="47" t="str">
        <f>A102</f>
        <v>ME1.45</v>
      </c>
      <c r="R97" s="41" t="s">
        <v>140</v>
      </c>
    </row>
    <row r="98" spans="1:18" outlineLevel="1">
      <c r="A98" s="52"/>
      <c r="B98" s="52" t="s">
        <v>320</v>
      </c>
      <c r="C98" s="238" t="str">
        <f>VLOOKUP($B98,[4]Codes!$A:$K,2,FALSE)</f>
        <v>Response</v>
      </c>
      <c r="D98" s="50"/>
      <c r="E98" s="238" t="str">
        <f>VLOOKUP($B98,[4]Codes!$A:$K,4,FALSE)</f>
        <v>Category option</v>
      </c>
      <c r="F98" s="238">
        <f>VLOOKUP($B98,[4]Codes!$A:$K,5,FALSE)</f>
        <v>998</v>
      </c>
      <c r="G98" s="50"/>
      <c r="H98" s="50"/>
      <c r="I98" s="50"/>
      <c r="J98" s="50"/>
      <c r="K98" s="414" t="str">
        <f>VLOOKUP($B98,[4]Codes!$A:$K,9,FALSE)</f>
        <v>Don't know</v>
      </c>
      <c r="L98" s="405"/>
      <c r="M98" s="405" t="str">
        <f>VLOOKUP($B98,[4]Codes!$A:$K,11,FALSE)</f>
        <v>La hatene</v>
      </c>
      <c r="N98" s="47" t="str">
        <f>A102</f>
        <v>ME1.45</v>
      </c>
      <c r="R98" s="41" t="s">
        <v>140</v>
      </c>
    </row>
    <row r="99" spans="1:18" s="35" customFormat="1">
      <c r="A99" s="46" t="s">
        <v>1325</v>
      </c>
      <c r="B99" s="93"/>
      <c r="C99" s="113" t="s">
        <v>11</v>
      </c>
      <c r="D99" s="113" t="s">
        <v>137</v>
      </c>
      <c r="E99" s="113" t="s">
        <v>1256</v>
      </c>
      <c r="F99" s="113"/>
      <c r="I99" s="113"/>
      <c r="J99" s="113" t="s">
        <v>1269</v>
      </c>
      <c r="K99" s="413"/>
      <c r="L99" s="404" t="s">
        <v>1270</v>
      </c>
      <c r="N99" s="109"/>
      <c r="O99" s="49"/>
      <c r="P99" s="49"/>
      <c r="Q99" s="49"/>
      <c r="R99" s="41" t="s">
        <v>140</v>
      </c>
    </row>
    <row r="100" spans="1:18" s="35" customFormat="1" outlineLevel="1">
      <c r="A100" s="93"/>
      <c r="B100" s="93"/>
      <c r="C100" s="113" t="s">
        <v>24</v>
      </c>
      <c r="D100" s="50"/>
      <c r="E100" s="113" t="s">
        <v>104</v>
      </c>
      <c r="F100" s="113" t="s">
        <v>470</v>
      </c>
      <c r="G100" s="113">
        <v>1</v>
      </c>
      <c r="H100" s="113">
        <v>100</v>
      </c>
      <c r="I100" s="113"/>
      <c r="J100" s="113"/>
      <c r="K100" s="413"/>
      <c r="L100" s="404"/>
      <c r="M100" s="404"/>
      <c r="N100" s="109" t="str">
        <f>A102</f>
        <v>ME1.45</v>
      </c>
      <c r="O100" s="49"/>
      <c r="P100" s="49"/>
      <c r="Q100" s="49"/>
      <c r="R100" s="41"/>
    </row>
    <row r="101" spans="1:18" outlineLevel="1">
      <c r="A101" s="52"/>
      <c r="B101" s="52" t="s">
        <v>320</v>
      </c>
      <c r="C101" s="238" t="str">
        <f>VLOOKUP($B101,[4]Codes!$A:$K,2,FALSE)</f>
        <v>Response</v>
      </c>
      <c r="D101" s="50"/>
      <c r="E101" s="238" t="str">
        <f>VLOOKUP($B101,[4]Codes!$A:$K,4,FALSE)</f>
        <v>Category option</v>
      </c>
      <c r="F101" s="238">
        <f>VLOOKUP($B101,[4]Codes!$A:$K,5,FALSE)</f>
        <v>998</v>
      </c>
      <c r="G101" s="50"/>
      <c r="H101" s="50"/>
      <c r="I101" s="50"/>
      <c r="J101" s="50"/>
      <c r="K101" s="414" t="str">
        <f>VLOOKUP($B101,[4]Codes!$A:$K,9,FALSE)</f>
        <v>Don't know</v>
      </c>
      <c r="L101" s="405"/>
      <c r="M101" s="405" t="str">
        <f>VLOOKUP($B101,[4]Codes!$A:$K,11,FALSE)</f>
        <v>La hatene</v>
      </c>
      <c r="N101" s="47" t="str">
        <f>A102</f>
        <v>ME1.45</v>
      </c>
      <c r="R101" s="41" t="s">
        <v>140</v>
      </c>
    </row>
    <row r="102" spans="1:18" s="35" customFormat="1">
      <c r="A102" s="46" t="s">
        <v>1326</v>
      </c>
      <c r="B102" s="93"/>
      <c r="C102" s="113" t="s">
        <v>11</v>
      </c>
      <c r="D102" s="113" t="s">
        <v>137</v>
      </c>
      <c r="E102" s="113" t="s">
        <v>26</v>
      </c>
      <c r="F102" s="113" t="s">
        <v>54</v>
      </c>
      <c r="G102" s="113"/>
      <c r="H102" s="113"/>
      <c r="I102" s="113"/>
      <c r="J102" s="113" t="s">
        <v>1327</v>
      </c>
      <c r="K102" s="413"/>
      <c r="L102" s="404" t="s">
        <v>1328</v>
      </c>
      <c r="M102" s="404"/>
      <c r="N102" s="62"/>
      <c r="O102" s="49"/>
      <c r="P102" s="49"/>
      <c r="Q102" s="49"/>
      <c r="R102" s="41" t="s">
        <v>140</v>
      </c>
    </row>
    <row r="103" spans="1:18" outlineLevel="1">
      <c r="B103" s="52" t="s">
        <v>138</v>
      </c>
      <c r="C103" s="238" t="str">
        <f>VLOOKUP($B103,[4]Codes!$A:$K,2,FALSE)</f>
        <v>Response</v>
      </c>
      <c r="D103" s="50"/>
      <c r="E103" s="238" t="str">
        <f>VLOOKUP($B103,[4]Codes!$A:$K,4,FALSE)</f>
        <v>Category option</v>
      </c>
      <c r="F103" s="238">
        <f>VLOOKUP($B103,[4]Codes!$A:$K,5,FALSE)</f>
        <v>0</v>
      </c>
      <c r="G103" s="50"/>
      <c r="H103" s="50"/>
      <c r="I103" s="50"/>
      <c r="J103" s="50"/>
      <c r="K103" s="414" t="str">
        <f>VLOOKUP($B103,[4]Codes!$A:$K,9,FALSE)</f>
        <v>No</v>
      </c>
      <c r="L103" s="405"/>
      <c r="M103" s="405" t="str">
        <f>VLOOKUP($B103,[4]Codes!$A:$K,11,FALSE)</f>
        <v>Lae</v>
      </c>
      <c r="N103" s="47" t="str">
        <f>A113</f>
        <v>ME1.50</v>
      </c>
      <c r="R103" s="41" t="s">
        <v>140</v>
      </c>
    </row>
    <row r="104" spans="1:18" outlineLevel="1">
      <c r="B104" s="52" t="s">
        <v>141</v>
      </c>
      <c r="C104" s="238" t="str">
        <f>VLOOKUP($B104,[4]Codes!$A:$K,2,FALSE)</f>
        <v>Response</v>
      </c>
      <c r="D104" s="50"/>
      <c r="E104" s="238" t="str">
        <f>VLOOKUP($B104,[4]Codes!$A:$K,4,FALSE)</f>
        <v>Category option</v>
      </c>
      <c r="F104" s="238">
        <f>VLOOKUP($B104,[4]Codes!$A:$K,5,FALSE)</f>
        <v>1</v>
      </c>
      <c r="G104" s="50"/>
      <c r="H104" s="50"/>
      <c r="I104" s="50"/>
      <c r="J104" s="50"/>
      <c r="K104" s="414" t="str">
        <f>VLOOKUP($B104,[4]Codes!$A:$K,9,FALSE)</f>
        <v>Yes</v>
      </c>
      <c r="L104" s="405"/>
      <c r="M104" s="405" t="str">
        <f>VLOOKUP($B104,[4]Codes!$A:$K,11,FALSE)</f>
        <v>Sim</v>
      </c>
      <c r="N104" s="47" t="str">
        <f>A106</f>
        <v>ME1.46</v>
      </c>
      <c r="R104" s="41" t="s">
        <v>140</v>
      </c>
    </row>
    <row r="105" spans="1:18" outlineLevel="1">
      <c r="B105" s="52" t="s">
        <v>320</v>
      </c>
      <c r="C105" s="238" t="str">
        <f>VLOOKUP($B105,[4]Codes!$A:$K,2,FALSE)</f>
        <v>Response</v>
      </c>
      <c r="D105" s="50"/>
      <c r="E105" s="238" t="str">
        <f>VLOOKUP($B105,[4]Codes!$A:$K,4,FALSE)</f>
        <v>Category option</v>
      </c>
      <c r="F105" s="238">
        <f>VLOOKUP($B105,[4]Codes!$A:$K,5,FALSE)</f>
        <v>998</v>
      </c>
      <c r="G105" s="50"/>
      <c r="H105" s="50"/>
      <c r="I105" s="50"/>
      <c r="J105" s="50"/>
      <c r="K105" s="414" t="str">
        <f>VLOOKUP($B105,[4]Codes!$A:$K,9,FALSE)</f>
        <v>Don't know</v>
      </c>
      <c r="L105" s="405"/>
      <c r="M105" s="405" t="str">
        <f>VLOOKUP($B105,[4]Codes!$A:$K,11,FALSE)</f>
        <v>La hatene</v>
      </c>
      <c r="N105" s="47" t="str">
        <f>A113</f>
        <v>ME1.50</v>
      </c>
      <c r="R105" s="41" t="s">
        <v>140</v>
      </c>
    </row>
    <row r="106" spans="1:18" s="35" customFormat="1" ht="36.75" customHeight="1">
      <c r="A106" s="93" t="s">
        <v>1329</v>
      </c>
      <c r="B106" s="93"/>
      <c r="C106" s="404" t="s">
        <v>11</v>
      </c>
      <c r="D106" s="404" t="s">
        <v>137</v>
      </c>
      <c r="E106" s="404" t="s">
        <v>1256</v>
      </c>
      <c r="F106" s="404"/>
      <c r="G106" s="404"/>
      <c r="H106" s="404"/>
      <c r="I106" s="404"/>
      <c r="J106" s="404" t="s">
        <v>1330</v>
      </c>
      <c r="K106" s="413"/>
      <c r="L106" s="509" t="s">
        <v>1331</v>
      </c>
      <c r="M106" s="509"/>
      <c r="N106" s="109"/>
      <c r="O106" s="49"/>
      <c r="P106" s="49"/>
      <c r="Q106" s="49" t="s">
        <v>1332</v>
      </c>
      <c r="R106" s="41">
        <v>0</v>
      </c>
    </row>
    <row r="107" spans="1:18" s="35" customFormat="1" outlineLevel="1">
      <c r="A107" s="93"/>
      <c r="B107" s="93"/>
      <c r="C107" s="113" t="s">
        <v>24</v>
      </c>
      <c r="D107" s="50"/>
      <c r="E107" s="113" t="s">
        <v>104</v>
      </c>
      <c r="F107" s="113" t="s">
        <v>498</v>
      </c>
      <c r="G107" s="113"/>
      <c r="H107" s="113"/>
      <c r="I107" s="113"/>
      <c r="J107" s="113"/>
      <c r="K107" s="413"/>
      <c r="L107" s="113"/>
      <c r="M107" s="113"/>
      <c r="N107" s="109" t="str">
        <f>A109</f>
        <v>ME1.47</v>
      </c>
      <c r="O107" s="49"/>
      <c r="P107" s="49"/>
      <c r="Q107" s="49"/>
      <c r="R107" s="41"/>
    </row>
    <row r="108" spans="1:18" outlineLevel="1">
      <c r="A108" s="52"/>
      <c r="B108" s="52" t="s">
        <v>320</v>
      </c>
      <c r="C108" s="238" t="str">
        <f>VLOOKUP($B108,[4]Codes!$A:$K,2,FALSE)</f>
        <v>Response</v>
      </c>
      <c r="D108" s="50"/>
      <c r="E108" s="238" t="str">
        <f>VLOOKUP($B108,[4]Codes!$A:$K,4,FALSE)</f>
        <v>Category option</v>
      </c>
      <c r="F108" s="238">
        <f>VLOOKUP($B108,[4]Codes!$A:$K,5,FALSE)</f>
        <v>998</v>
      </c>
      <c r="G108" s="50"/>
      <c r="H108" s="50"/>
      <c r="I108" s="50"/>
      <c r="J108" s="50"/>
      <c r="K108" s="414" t="str">
        <f>VLOOKUP($B108,[4]Codes!$A:$K,9,FALSE)</f>
        <v>Don't know</v>
      </c>
      <c r="L108" s="50"/>
      <c r="M108" s="405" t="str">
        <f>VLOOKUP($B108,[4]Codes!$A:$K,11,FALSE)</f>
        <v>La hatene</v>
      </c>
      <c r="N108" s="47" t="str">
        <f>A109</f>
        <v>ME1.47</v>
      </c>
      <c r="R108" s="41" t="s">
        <v>140</v>
      </c>
    </row>
    <row r="109" spans="1:18" s="43" customFormat="1">
      <c r="A109" s="46" t="s">
        <v>1333</v>
      </c>
      <c r="B109" s="42"/>
      <c r="C109" s="42" t="s">
        <v>11</v>
      </c>
      <c r="D109" s="42" t="s">
        <v>137</v>
      </c>
      <c r="E109" s="113" t="s">
        <v>1256</v>
      </c>
      <c r="F109" s="113"/>
      <c r="G109" s="49"/>
      <c r="H109" s="49"/>
      <c r="I109" s="49"/>
      <c r="J109" s="113" t="s">
        <v>1334</v>
      </c>
      <c r="L109" s="49" t="s">
        <v>1335</v>
      </c>
      <c r="N109" s="123"/>
      <c r="O109" s="41"/>
      <c r="P109" s="41"/>
      <c r="Q109" s="46" t="s">
        <v>1332</v>
      </c>
      <c r="R109" s="41">
        <v>0</v>
      </c>
    </row>
    <row r="110" spans="1:18" s="35" customFormat="1" outlineLevel="1">
      <c r="A110" s="93"/>
      <c r="B110" s="93"/>
      <c r="C110" s="113" t="s">
        <v>24</v>
      </c>
      <c r="D110" s="50"/>
      <c r="E110" s="113" t="s">
        <v>104</v>
      </c>
      <c r="F110" s="113" t="s">
        <v>498</v>
      </c>
      <c r="G110" s="113"/>
      <c r="H110" s="113"/>
      <c r="I110" s="113"/>
      <c r="J110" s="113"/>
      <c r="K110" s="413"/>
      <c r="L110" s="113"/>
      <c r="M110" s="404"/>
      <c r="N110" s="109" t="str">
        <f>A117</f>
        <v>ME1.51</v>
      </c>
      <c r="O110" s="49"/>
      <c r="P110" s="49"/>
      <c r="Q110" s="49"/>
      <c r="R110" s="41"/>
    </row>
    <row r="111" spans="1:18" outlineLevel="1">
      <c r="A111" s="52"/>
      <c r="B111" s="52" t="s">
        <v>320</v>
      </c>
      <c r="C111" s="238" t="str">
        <f>VLOOKUP($B111,[4]Codes!$A:$K,2,FALSE)</f>
        <v>Response</v>
      </c>
      <c r="D111" s="50"/>
      <c r="E111" s="238" t="str">
        <f>VLOOKUP($B111,[4]Codes!$A:$K,4,FALSE)</f>
        <v>Category option</v>
      </c>
      <c r="F111" s="238">
        <f>VLOOKUP($B111,[4]Codes!$A:$K,5,FALSE)</f>
        <v>998</v>
      </c>
      <c r="G111" s="50"/>
      <c r="H111" s="50"/>
      <c r="I111" s="50"/>
      <c r="J111" s="50"/>
      <c r="K111" s="414" t="str">
        <f>VLOOKUP($B111,[4]Codes!$A:$K,9,FALSE)</f>
        <v>Don't know</v>
      </c>
      <c r="L111" s="50"/>
      <c r="M111" s="405" t="str">
        <f>VLOOKUP($B111,[4]Codes!$A:$K,11,FALSE)</f>
        <v>La hatene</v>
      </c>
      <c r="N111" s="47" t="str">
        <f>A113</f>
        <v>ME1.50</v>
      </c>
      <c r="R111" s="41" t="s">
        <v>140</v>
      </c>
    </row>
    <row r="112" spans="1:18" s="285" customFormat="1">
      <c r="A112" s="283" t="s">
        <v>1336</v>
      </c>
      <c r="B112" s="284"/>
      <c r="C112" s="267"/>
      <c r="D112" s="267"/>
      <c r="E112" s="267"/>
      <c r="F112" s="267"/>
      <c r="G112" s="267"/>
      <c r="H112" s="267"/>
      <c r="I112" s="267"/>
      <c r="K112" s="267"/>
      <c r="L112" s="267"/>
      <c r="M112" s="267"/>
      <c r="N112" s="286"/>
      <c r="O112" s="283"/>
      <c r="P112" s="283"/>
      <c r="Q112" s="283"/>
      <c r="R112" s="283"/>
    </row>
    <row r="113" spans="1:18" s="35" customFormat="1" ht="36.75" customHeight="1">
      <c r="A113" s="93" t="s">
        <v>1337</v>
      </c>
      <c r="B113" s="93"/>
      <c r="C113" s="404" t="s">
        <v>11</v>
      </c>
      <c r="D113" s="404" t="s">
        <v>137</v>
      </c>
      <c r="E113" s="404" t="s">
        <v>26</v>
      </c>
      <c r="F113" s="404" t="s">
        <v>54</v>
      </c>
      <c r="G113" s="404"/>
      <c r="H113" s="404"/>
      <c r="I113" s="404"/>
      <c r="J113" s="404" t="s">
        <v>1338</v>
      </c>
      <c r="K113" s="404"/>
      <c r="L113" s="509" t="s">
        <v>1339</v>
      </c>
      <c r="M113" s="509"/>
      <c r="N113" s="109"/>
      <c r="O113" s="49"/>
      <c r="P113" s="49"/>
      <c r="Q113" s="49"/>
      <c r="R113" s="41" t="s">
        <v>140</v>
      </c>
    </row>
    <row r="114" spans="1:18" outlineLevel="1">
      <c r="B114" s="52" t="s">
        <v>138</v>
      </c>
      <c r="C114" s="238" t="str">
        <f>VLOOKUP($B114,[4]Codes!$A:$K,2,FALSE)</f>
        <v>Response</v>
      </c>
      <c r="D114" s="50"/>
      <c r="E114" s="238" t="str">
        <f>VLOOKUP($B114,[4]Codes!$A:$K,4,FALSE)</f>
        <v>Category option</v>
      </c>
      <c r="F114" s="238">
        <f>VLOOKUP($B114,[4]Codes!$A:$K,5,FALSE)</f>
        <v>0</v>
      </c>
      <c r="G114" s="50"/>
      <c r="H114" s="50"/>
      <c r="I114" s="50"/>
      <c r="J114" s="414"/>
      <c r="K114" s="414" t="str">
        <f>VLOOKUP($B114,[4]Codes!$A:$K,9,FALSE)</f>
        <v>No</v>
      </c>
      <c r="L114" s="405"/>
      <c r="M114" s="405" t="str">
        <f>VLOOKUP($B114,[4]Codes!$A:$K,11,FALSE)</f>
        <v>Lae</v>
      </c>
      <c r="N114" s="47" t="str">
        <f>A120</f>
        <v>ME1.52</v>
      </c>
      <c r="R114" s="41" t="s">
        <v>140</v>
      </c>
    </row>
    <row r="115" spans="1:18" outlineLevel="1">
      <c r="B115" s="52" t="s">
        <v>141</v>
      </c>
      <c r="C115" s="238" t="str">
        <f>VLOOKUP($B115,[4]Codes!$A:$K,2,FALSE)</f>
        <v>Response</v>
      </c>
      <c r="D115" s="50"/>
      <c r="E115" s="238" t="str">
        <f>VLOOKUP($B115,[4]Codes!$A:$K,4,FALSE)</f>
        <v>Category option</v>
      </c>
      <c r="F115" s="238">
        <f>VLOOKUP($B115,[4]Codes!$A:$K,5,FALSE)</f>
        <v>1</v>
      </c>
      <c r="G115" s="50"/>
      <c r="H115" s="50"/>
      <c r="I115" s="50"/>
      <c r="J115" s="414"/>
      <c r="K115" s="414" t="str">
        <f>VLOOKUP($B115,[4]Codes!$A:$K,9,FALSE)</f>
        <v>Yes</v>
      </c>
      <c r="L115" s="405"/>
      <c r="M115" s="405" t="str">
        <f>VLOOKUP($B115,[4]Codes!$A:$K,11,FALSE)</f>
        <v>Sim</v>
      </c>
      <c r="N115" s="47" t="str">
        <f>A117</f>
        <v>ME1.51</v>
      </c>
      <c r="R115" s="41" t="s">
        <v>140</v>
      </c>
    </row>
    <row r="116" spans="1:18" outlineLevel="1">
      <c r="B116" s="52" t="s">
        <v>320</v>
      </c>
      <c r="C116" s="238" t="str">
        <f>VLOOKUP($B116,[4]Codes!$A:$K,2,FALSE)</f>
        <v>Response</v>
      </c>
      <c r="D116" s="50"/>
      <c r="E116" s="238" t="str">
        <f>VLOOKUP($B116,[4]Codes!$A:$K,4,FALSE)</f>
        <v>Category option</v>
      </c>
      <c r="F116" s="238">
        <f>VLOOKUP($B116,[4]Codes!$A:$K,5,FALSE)</f>
        <v>998</v>
      </c>
      <c r="G116" s="50"/>
      <c r="H116" s="50"/>
      <c r="I116" s="50"/>
      <c r="J116" s="414"/>
      <c r="K116" s="414" t="str">
        <f>VLOOKUP($B116,[4]Codes!$A:$K,9,FALSE)</f>
        <v>Don't know</v>
      </c>
      <c r="L116" s="405"/>
      <c r="M116" s="405" t="str">
        <f>VLOOKUP($B116,[4]Codes!$A:$K,11,FALSE)</f>
        <v>La hatene</v>
      </c>
      <c r="N116" s="47" t="str">
        <f>A120</f>
        <v>ME1.52</v>
      </c>
      <c r="R116" s="41" t="s">
        <v>140</v>
      </c>
    </row>
    <row r="117" spans="1:18" s="43" customFormat="1">
      <c r="A117" s="93" t="s">
        <v>1340</v>
      </c>
      <c r="B117" s="42"/>
      <c r="C117" s="42" t="s">
        <v>11</v>
      </c>
      <c r="D117" s="42" t="s">
        <v>137</v>
      </c>
      <c r="E117" s="113" t="s">
        <v>1256</v>
      </c>
      <c r="F117" s="113"/>
      <c r="G117" s="49"/>
      <c r="H117" s="49"/>
      <c r="I117" s="49"/>
      <c r="J117" s="510" t="s">
        <v>1341</v>
      </c>
      <c r="K117" s="510"/>
      <c r="L117" s="518" t="s">
        <v>1342</v>
      </c>
      <c r="M117" s="518"/>
      <c r="N117" s="123"/>
      <c r="O117" s="41"/>
      <c r="P117" s="41"/>
      <c r="Q117" s="46" t="s">
        <v>1332</v>
      </c>
      <c r="R117" s="41">
        <v>0</v>
      </c>
    </row>
    <row r="118" spans="1:18" s="35" customFormat="1" outlineLevel="1">
      <c r="A118" s="93"/>
      <c r="B118" s="93"/>
      <c r="C118" s="113" t="s">
        <v>24</v>
      </c>
      <c r="D118" s="50"/>
      <c r="E118" s="113" t="s">
        <v>104</v>
      </c>
      <c r="F118" s="113" t="s">
        <v>498</v>
      </c>
      <c r="G118" s="113"/>
      <c r="H118" s="113"/>
      <c r="I118" s="113"/>
      <c r="J118" s="413"/>
      <c r="K118" s="413"/>
      <c r="L118" s="404"/>
      <c r="M118" s="404"/>
      <c r="N118" s="109" t="str">
        <f>A120</f>
        <v>ME1.52</v>
      </c>
      <c r="O118" s="49"/>
      <c r="P118" s="49"/>
      <c r="Q118" s="49"/>
      <c r="R118" s="41"/>
    </row>
    <row r="119" spans="1:18" outlineLevel="1">
      <c r="A119" s="52"/>
      <c r="B119" s="52" t="s">
        <v>320</v>
      </c>
      <c r="C119" s="238" t="str">
        <f>VLOOKUP($B119,[4]Codes!$A:$K,2,FALSE)</f>
        <v>Response</v>
      </c>
      <c r="D119" s="50"/>
      <c r="E119" s="238" t="str">
        <f>VLOOKUP($B119,[4]Codes!$A:$K,4,FALSE)</f>
        <v>Category option</v>
      </c>
      <c r="F119" s="238">
        <f>VLOOKUP($B119,[4]Codes!$A:$K,5,FALSE)</f>
        <v>998</v>
      </c>
      <c r="G119" s="50"/>
      <c r="H119" s="50"/>
      <c r="I119" s="50"/>
      <c r="J119" s="414"/>
      <c r="K119" s="414" t="str">
        <f>VLOOKUP($B119,[4]Codes!$A:$K,9,FALSE)</f>
        <v>Don't know</v>
      </c>
      <c r="L119" s="405"/>
      <c r="M119" s="405" t="str">
        <f>VLOOKUP($B119,[4]Codes!$A:$K,11,FALSE)</f>
        <v>La hatene</v>
      </c>
      <c r="N119" s="47" t="str">
        <f>A120</f>
        <v>ME1.52</v>
      </c>
      <c r="R119" s="41" t="s">
        <v>140</v>
      </c>
    </row>
    <row r="120" spans="1:18" s="43" customFormat="1">
      <c r="A120" s="93" t="s">
        <v>1343</v>
      </c>
      <c r="B120" s="42"/>
      <c r="C120" s="42" t="s">
        <v>11</v>
      </c>
      <c r="D120" s="42" t="s">
        <v>137</v>
      </c>
      <c r="E120" s="113" t="s">
        <v>1256</v>
      </c>
      <c r="F120" s="113"/>
      <c r="G120" s="49"/>
      <c r="H120" s="49"/>
      <c r="I120" s="49"/>
      <c r="J120" s="510" t="s">
        <v>1344</v>
      </c>
      <c r="K120" s="510"/>
      <c r="L120" s="518" t="s">
        <v>1345</v>
      </c>
      <c r="M120" s="518"/>
      <c r="N120" s="123"/>
      <c r="O120" s="41"/>
      <c r="P120" s="41"/>
      <c r="Q120" s="46" t="s">
        <v>1332</v>
      </c>
      <c r="R120" s="41">
        <v>0</v>
      </c>
    </row>
    <row r="121" spans="1:18" s="35" customFormat="1" outlineLevel="1">
      <c r="A121" s="93"/>
      <c r="B121" s="93"/>
      <c r="C121" s="113" t="s">
        <v>24</v>
      </c>
      <c r="D121" s="50"/>
      <c r="E121" s="113" t="s">
        <v>104</v>
      </c>
      <c r="F121" s="113" t="s">
        <v>498</v>
      </c>
      <c r="G121" s="113"/>
      <c r="H121" s="113"/>
      <c r="I121" s="113"/>
      <c r="J121" s="413"/>
      <c r="K121" s="413"/>
      <c r="L121" s="404"/>
      <c r="M121" s="404"/>
      <c r="N121" s="109" t="str">
        <f>A123</f>
        <v>ME1.53</v>
      </c>
      <c r="O121" s="49"/>
      <c r="P121" s="49"/>
      <c r="Q121" s="49"/>
      <c r="R121" s="41"/>
    </row>
    <row r="122" spans="1:18" outlineLevel="1">
      <c r="A122" s="52"/>
      <c r="B122" s="52" t="s">
        <v>320</v>
      </c>
      <c r="C122" s="238" t="str">
        <f>VLOOKUP($B122,[4]Codes!$A:$K,2,FALSE)</f>
        <v>Response</v>
      </c>
      <c r="D122" s="50"/>
      <c r="E122" s="238" t="str">
        <f>VLOOKUP($B122,[4]Codes!$A:$K,4,FALSE)</f>
        <v>Category option</v>
      </c>
      <c r="F122" s="238">
        <f>VLOOKUP($B122,[4]Codes!$A:$K,5,FALSE)</f>
        <v>998</v>
      </c>
      <c r="G122" s="50"/>
      <c r="H122" s="50"/>
      <c r="I122" s="50"/>
      <c r="J122" s="414"/>
      <c r="K122" s="414" t="str">
        <f>VLOOKUP($B122,[4]Codes!$A:$K,9,FALSE)</f>
        <v>Don't know</v>
      </c>
      <c r="L122" s="405"/>
      <c r="M122" s="405" t="str">
        <f>VLOOKUP($B122,[4]Codes!$A:$K,11,FALSE)</f>
        <v>La hatene</v>
      </c>
      <c r="N122" s="47" t="str">
        <f>A123</f>
        <v>ME1.53</v>
      </c>
      <c r="R122" s="41" t="s">
        <v>140</v>
      </c>
    </row>
    <row r="123" spans="1:18" s="43" customFormat="1">
      <c r="A123" s="93" t="s">
        <v>1346</v>
      </c>
      <c r="B123" s="42"/>
      <c r="C123" s="42" t="s">
        <v>11</v>
      </c>
      <c r="D123" s="287" t="s">
        <v>703</v>
      </c>
      <c r="E123" s="42" t="s">
        <v>704</v>
      </c>
      <c r="F123" s="42" t="s">
        <v>54</v>
      </c>
      <c r="G123" s="49"/>
      <c r="H123" s="49"/>
      <c r="I123" s="49"/>
      <c r="J123" s="413" t="s">
        <v>1347</v>
      </c>
      <c r="L123" s="404" t="s">
        <v>1348</v>
      </c>
      <c r="M123" s="44"/>
      <c r="N123" s="123"/>
      <c r="O123" s="41"/>
      <c r="P123" s="41"/>
      <c r="Q123" s="46" t="s">
        <v>1332</v>
      </c>
      <c r="R123" s="41">
        <v>0</v>
      </c>
    </row>
    <row r="124" spans="1:18" outlineLevel="1">
      <c r="A124" s="52"/>
      <c r="B124" s="52" t="s">
        <v>1349</v>
      </c>
      <c r="C124" s="238" t="str">
        <f>VLOOKUP($B124,[4]Codes!$A:$K,2,FALSE)</f>
        <v>Row item</v>
      </c>
      <c r="D124" s="50"/>
      <c r="E124" s="238" t="str">
        <f>VLOOKUP($B124,[4]Codes!$A:$K,4,FALSE)</f>
        <v>Row item</v>
      </c>
      <c r="F124" s="238">
        <f>VLOOKUP($B124,[4]Codes!$A:$K,5,FALSE)</f>
        <v>0</v>
      </c>
      <c r="G124" s="50"/>
      <c r="H124" s="50"/>
      <c r="I124" s="50"/>
      <c r="J124" s="414"/>
      <c r="K124" s="414" t="str">
        <f>VLOOKUP($B124,[4]Codes!$A:$K,9,FALSE)</f>
        <v>Fed to animals</v>
      </c>
      <c r="L124" s="405"/>
      <c r="M124" s="405" t="str">
        <f>VLOOKUP($B124,[4]Codes!$A:$K,11,FALSE)</f>
        <v>Fo han animal</v>
      </c>
      <c r="N124" s="47"/>
      <c r="R124" s="41" t="s">
        <v>140</v>
      </c>
    </row>
    <row r="125" spans="1:18" outlineLevel="1">
      <c r="A125" s="52"/>
      <c r="B125" s="52" t="s">
        <v>1350</v>
      </c>
      <c r="C125" s="238" t="str">
        <f>VLOOKUP($B125,[4]Codes!$A:$K,2,FALSE)</f>
        <v>Row item</v>
      </c>
      <c r="D125" s="50"/>
      <c r="E125" s="238" t="str">
        <f>VLOOKUP($B125,[4]Codes!$A:$K,4,FALSE)</f>
        <v>Row item</v>
      </c>
      <c r="F125" s="238">
        <f>VLOOKUP($B125,[4]Codes!$A:$K,5,FALSE)</f>
        <v>0</v>
      </c>
      <c r="G125" s="50"/>
      <c r="H125" s="50"/>
      <c r="I125" s="50"/>
      <c r="J125" s="414"/>
      <c r="K125" s="414" t="str">
        <f>VLOOKUP($B125,[4]Codes!$A:$K,9,FALSE)</f>
        <v>Used as seed</v>
      </c>
      <c r="L125" s="405"/>
      <c r="M125" s="405" t="str">
        <f>VLOOKUP($B125,[4]Codes!$A:$K,11,FALSE)</f>
        <v>Uja ba fini</v>
      </c>
      <c r="N125" s="47"/>
      <c r="R125" s="41" t="s">
        <v>140</v>
      </c>
    </row>
    <row r="126" spans="1:18" outlineLevel="1">
      <c r="A126" s="52"/>
      <c r="B126" s="52" t="s">
        <v>1351</v>
      </c>
      <c r="C126" s="238" t="str">
        <f>VLOOKUP($B126,[4]Codes!$A:$K,2,FALSE)</f>
        <v>Row item</v>
      </c>
      <c r="D126" s="50"/>
      <c r="E126" s="238" t="str">
        <f>VLOOKUP($B126,[4]Codes!$A:$K,4,FALSE)</f>
        <v>Row item</v>
      </c>
      <c r="F126" s="238">
        <f>VLOOKUP($B126,[4]Codes!$A:$K,5,FALSE)</f>
        <v>0</v>
      </c>
      <c r="G126" s="50"/>
      <c r="H126" s="50"/>
      <c r="I126" s="50"/>
      <c r="J126" s="414"/>
      <c r="K126" s="414" t="str">
        <f>VLOOKUP($B126,[4]Codes!$A:$K,9,FALSE)</f>
        <v>Used as fertiliser</v>
      </c>
      <c r="L126" s="405"/>
      <c r="M126" s="405" t="str">
        <f>VLOOKUP($B126,[4]Codes!$A:$K,11,FALSE)</f>
        <v>Uja ba adubu / pupuk</v>
      </c>
      <c r="N126" s="47"/>
      <c r="R126" s="41" t="s">
        <v>140</v>
      </c>
    </row>
    <row r="127" spans="1:18" outlineLevel="1">
      <c r="A127" s="52"/>
      <c r="B127" s="52" t="s">
        <v>1352</v>
      </c>
      <c r="C127" s="238" t="str">
        <f>VLOOKUP($B127,[4]Codes!$A:$K,2,FALSE)</f>
        <v>Row item</v>
      </c>
      <c r="D127" s="50"/>
      <c r="E127" s="238" t="str">
        <f>VLOOKUP($B127,[4]Codes!$A:$K,4,FALSE)</f>
        <v>Row item</v>
      </c>
      <c r="F127" s="238">
        <f>VLOOKUP($B127,[4]Codes!$A:$K,5,FALSE)</f>
        <v>0</v>
      </c>
      <c r="G127" s="50"/>
      <c r="H127" s="50"/>
      <c r="I127" s="50"/>
      <c r="J127" s="414"/>
      <c r="K127" s="414" t="str">
        <f>VLOOKUP($B127,[4]Codes!$A:$K,9,FALSE)</f>
        <v>Thrown away</v>
      </c>
      <c r="L127" s="405"/>
      <c r="M127" s="405" t="str">
        <f>VLOOKUP($B127,[4]Codes!$A:$K,11,FALSE)</f>
        <v>Soe</v>
      </c>
      <c r="N127" s="47"/>
      <c r="R127" s="41" t="s">
        <v>140</v>
      </c>
    </row>
    <row r="128" spans="1:18" outlineLevel="1">
      <c r="A128" s="52"/>
      <c r="B128" s="52" t="s">
        <v>1353</v>
      </c>
      <c r="C128" s="238" t="str">
        <f>VLOOKUP($B128,[4]Codes!$A:$K,2,FALSE)</f>
        <v>Row item</v>
      </c>
      <c r="D128" s="50"/>
      <c r="E128" s="238" t="str">
        <f>VLOOKUP($B128,[4]Codes!$A:$K,4,FALSE)</f>
        <v>Row item</v>
      </c>
      <c r="F128" s="238">
        <f>VLOOKUP($B128,[4]Codes!$A:$K,5,FALSE)</f>
        <v>0</v>
      </c>
      <c r="G128" s="50"/>
      <c r="H128" s="50"/>
      <c r="I128" s="50"/>
      <c r="J128" s="414"/>
      <c r="K128" s="414" t="str">
        <f>VLOOKUP($B128,[4]Codes!$A:$K,9,FALSE)</f>
        <v>Eaten by pests</v>
      </c>
      <c r="L128" s="405"/>
      <c r="M128" s="405" t="str">
        <f>VLOOKUP($B128,[4]Codes!$A:$K,11,FALSE)</f>
        <v>Estraga husi peste / hama</v>
      </c>
      <c r="N128" s="47"/>
      <c r="R128" s="41" t="s">
        <v>140</v>
      </c>
    </row>
    <row r="129" spans="1:18" outlineLevel="1">
      <c r="A129" s="52"/>
      <c r="B129" s="52" t="s">
        <v>1354</v>
      </c>
      <c r="C129" s="238" t="str">
        <f>VLOOKUP($B129,[4]Codes!$A:$K,2,FALSE)</f>
        <v>Row item</v>
      </c>
      <c r="D129" s="50"/>
      <c r="E129" s="238" t="str">
        <f>VLOOKUP($B129,[4]Codes!$A:$K,4,FALSE)</f>
        <v>Row item</v>
      </c>
      <c r="F129" s="238">
        <f>VLOOKUP($B129,[4]Codes!$A:$K,5,FALSE)</f>
        <v>0</v>
      </c>
      <c r="G129" s="50"/>
      <c r="H129" s="50"/>
      <c r="I129" s="50"/>
      <c r="J129" s="414"/>
      <c r="K129" s="414" t="str">
        <f>VLOOKUP($B129,[4]Codes!$A:$K,9,FALSE)</f>
        <v>Stolen</v>
      </c>
      <c r="L129" s="405"/>
      <c r="M129" s="405" t="str">
        <f>VLOOKUP($B129,[4]Codes!$A:$K,11,FALSE)</f>
        <v>Lakon</v>
      </c>
      <c r="N129" s="47" t="s">
        <v>1314</v>
      </c>
      <c r="R129" s="41" t="s">
        <v>140</v>
      </c>
    </row>
    <row r="130" spans="1:18" s="285" customFormat="1">
      <c r="A130" s="283" t="s">
        <v>1107</v>
      </c>
      <c r="B130" s="284"/>
      <c r="C130" s="267"/>
      <c r="D130" s="267"/>
      <c r="E130" s="267"/>
      <c r="F130" s="267"/>
      <c r="G130" s="267"/>
      <c r="H130" s="267"/>
      <c r="I130" s="267"/>
      <c r="K130" s="267"/>
      <c r="L130" s="267"/>
      <c r="M130" s="267"/>
      <c r="N130" s="286"/>
      <c r="O130" s="283"/>
      <c r="P130" s="283"/>
      <c r="Q130" s="283"/>
      <c r="R130" s="283"/>
    </row>
    <row r="131" spans="1:18" s="204" customFormat="1">
      <c r="A131" s="205" t="s">
        <v>1107</v>
      </c>
      <c r="B131" s="203"/>
      <c r="C131" s="203"/>
      <c r="D131" s="203"/>
      <c r="E131" s="203"/>
      <c r="F131" s="203"/>
      <c r="G131" s="205"/>
      <c r="H131" s="205"/>
      <c r="I131" s="205"/>
      <c r="J131" s="203"/>
      <c r="K131" s="205"/>
      <c r="L131" s="205"/>
      <c r="M131" s="261"/>
      <c r="N131" s="248"/>
      <c r="O131" s="203"/>
      <c r="P131" s="203"/>
      <c r="Q131" s="203"/>
      <c r="R131" s="203"/>
    </row>
    <row r="132" spans="1:18" s="235" customFormat="1">
      <c r="A132" s="231" t="s">
        <v>1355</v>
      </c>
      <c r="B132" s="282"/>
      <c r="C132" s="233"/>
      <c r="D132" s="233"/>
      <c r="E132" s="233"/>
      <c r="F132" s="233"/>
      <c r="G132" s="233"/>
      <c r="H132" s="233"/>
      <c r="I132" s="233"/>
      <c r="K132" s="233"/>
      <c r="L132" s="233"/>
      <c r="M132" s="233"/>
      <c r="N132" s="236"/>
      <c r="O132" s="231"/>
      <c r="P132" s="231"/>
      <c r="Q132" s="231"/>
      <c r="R132" s="231"/>
    </row>
    <row r="133" spans="1:18" s="35" customFormat="1" ht="36.75" customHeight="1">
      <c r="A133" s="93" t="s">
        <v>1356</v>
      </c>
      <c r="B133" s="93"/>
      <c r="C133" s="404" t="s">
        <v>11</v>
      </c>
      <c r="D133" s="404" t="s">
        <v>137</v>
      </c>
      <c r="E133" s="404" t="s">
        <v>104</v>
      </c>
      <c r="F133" s="404" t="s">
        <v>470</v>
      </c>
      <c r="G133" s="404">
        <v>1</v>
      </c>
      <c r="H133" s="404">
        <v>3</v>
      </c>
      <c r="I133" s="404"/>
      <c r="J133" s="404" t="s">
        <v>1357</v>
      </c>
      <c r="K133" s="404"/>
      <c r="L133" s="509" t="s">
        <v>1358</v>
      </c>
      <c r="M133" s="509"/>
      <c r="N133" s="109" t="str">
        <f>A135</f>
        <v>ME1.22</v>
      </c>
      <c r="O133" s="49"/>
      <c r="P133" s="49"/>
      <c r="Q133" s="49"/>
      <c r="R133" s="41" t="s">
        <v>140</v>
      </c>
    </row>
    <row r="134" spans="1:18" s="204" customFormat="1">
      <c r="A134" s="203" t="s">
        <v>1359</v>
      </c>
      <c r="B134" s="288"/>
      <c r="C134" s="205"/>
      <c r="D134" s="205"/>
      <c r="E134" s="205"/>
      <c r="F134" s="205"/>
      <c r="G134" s="205"/>
      <c r="H134" s="205"/>
      <c r="I134" s="205"/>
      <c r="K134" s="205"/>
      <c r="L134" s="205"/>
      <c r="M134" s="205"/>
      <c r="N134" s="248"/>
      <c r="O134" s="203"/>
      <c r="P134" s="203"/>
      <c r="Q134" s="203"/>
      <c r="R134" s="203"/>
    </row>
    <row r="135" spans="1:18" s="35" customFormat="1" ht="36.75" customHeight="1">
      <c r="A135" s="93" t="s">
        <v>1360</v>
      </c>
      <c r="B135" s="93"/>
      <c r="C135" s="404" t="s">
        <v>11</v>
      </c>
      <c r="D135" s="404" t="s">
        <v>137</v>
      </c>
      <c r="E135" s="404" t="s">
        <v>1256</v>
      </c>
      <c r="F135" s="404"/>
      <c r="G135" s="404"/>
      <c r="H135" s="404"/>
      <c r="I135" s="404"/>
      <c r="J135" s="404" t="s">
        <v>1361</v>
      </c>
      <c r="K135" s="404"/>
      <c r="L135" s="509" t="s">
        <v>1362</v>
      </c>
      <c r="M135" s="509"/>
      <c r="N135" s="109"/>
      <c r="O135" s="49"/>
      <c r="P135" s="49"/>
      <c r="Q135" s="49"/>
      <c r="R135" s="41" t="s">
        <v>140</v>
      </c>
    </row>
    <row r="136" spans="1:18" s="35" customFormat="1" outlineLevel="1">
      <c r="A136" s="93"/>
      <c r="B136" s="93"/>
      <c r="C136" s="113" t="s">
        <v>24</v>
      </c>
      <c r="D136" s="50"/>
      <c r="E136" s="113" t="s">
        <v>104</v>
      </c>
      <c r="F136" s="113" t="s">
        <v>498</v>
      </c>
      <c r="G136" s="113"/>
      <c r="H136" s="113"/>
      <c r="I136" s="113"/>
      <c r="J136" s="113"/>
      <c r="K136" s="113"/>
      <c r="L136" s="113"/>
      <c r="M136" s="113"/>
      <c r="N136" s="109" t="str">
        <f>A141</f>
        <v>ME1.24</v>
      </c>
      <c r="O136" s="49"/>
      <c r="P136" s="49"/>
      <c r="Q136" s="49"/>
      <c r="R136" s="41"/>
    </row>
    <row r="137" spans="1:18" outlineLevel="1">
      <c r="A137" s="52"/>
      <c r="B137" s="52" t="s">
        <v>1259</v>
      </c>
      <c r="C137" s="238" t="str">
        <f>VLOOKUP($B137,[4]Codes!$A:$K,2,FALSE)</f>
        <v>Response</v>
      </c>
      <c r="D137" s="50"/>
      <c r="E137" s="238" t="str">
        <f>VLOOKUP($B137,[4]Codes!$A:$K,4,FALSE)</f>
        <v>Category option</v>
      </c>
      <c r="F137" s="238">
        <f>VLOOKUP($B137,[4]Codes!$A:$K,5,FALSE)</f>
        <v>993</v>
      </c>
      <c r="G137" s="50"/>
      <c r="H137" s="50"/>
      <c r="I137" s="50"/>
      <c r="J137" s="414"/>
      <c r="K137" s="414" t="str">
        <f>VLOOKUP($B137,[4]Codes!$A:$K,9,FALSE)</f>
        <v>Don't know - estimate amount with image of cart</v>
      </c>
      <c r="L137" s="405"/>
      <c r="M137" s="405" t="str">
        <f>VLOOKUP($B137,[4]Codes!$A:$K,11,FALSE)</f>
        <v>La hatene - koko sura liu husi hare foto gerobak</v>
      </c>
      <c r="N137" s="47" t="str">
        <f>A138</f>
        <v>ME1.23</v>
      </c>
      <c r="R137" s="41" t="s">
        <v>140</v>
      </c>
    </row>
    <row r="138" spans="1:18" s="35" customFormat="1" ht="36.75" customHeight="1">
      <c r="A138" s="93" t="s">
        <v>1363</v>
      </c>
      <c r="B138" s="93"/>
      <c r="C138" s="404" t="s">
        <v>11</v>
      </c>
      <c r="D138" s="404" t="s">
        <v>1364</v>
      </c>
      <c r="E138" s="404" t="s">
        <v>1256</v>
      </c>
      <c r="F138" s="404"/>
      <c r="G138" s="404"/>
      <c r="H138" s="404"/>
      <c r="I138" s="404" t="s">
        <v>551</v>
      </c>
      <c r="J138" s="413" t="s">
        <v>1262</v>
      </c>
      <c r="K138" s="413"/>
      <c r="L138" s="509" t="s">
        <v>1263</v>
      </c>
      <c r="M138" s="509"/>
      <c r="N138" s="109"/>
      <c r="O138" s="49"/>
      <c r="P138" s="49"/>
      <c r="Q138" s="49"/>
      <c r="R138" s="41" t="s">
        <v>140</v>
      </c>
    </row>
    <row r="139" spans="1:18" s="43" customFormat="1" outlineLevel="1">
      <c r="A139" s="93"/>
      <c r="B139" s="42"/>
      <c r="C139" s="113" t="s">
        <v>24</v>
      </c>
      <c r="D139" s="50"/>
      <c r="E139" s="113" t="s">
        <v>104</v>
      </c>
      <c r="F139" s="113" t="s">
        <v>470</v>
      </c>
      <c r="G139" s="49">
        <v>0</v>
      </c>
      <c r="H139" s="49">
        <v>100</v>
      </c>
      <c r="I139" s="49"/>
      <c r="J139" s="413"/>
      <c r="L139" s="404"/>
      <c r="M139" s="404"/>
      <c r="N139" s="123" t="str">
        <f>A150</f>
        <v>ME1.26</v>
      </c>
      <c r="O139" s="41"/>
      <c r="P139" s="41"/>
      <c r="Q139" s="46"/>
      <c r="R139" s="41"/>
    </row>
    <row r="140" spans="1:18" outlineLevel="1">
      <c r="A140" s="52"/>
      <c r="B140" s="52" t="s">
        <v>320</v>
      </c>
      <c r="C140" s="238" t="str">
        <f>VLOOKUP($B140,[4]Codes!$A:$K,2,FALSE)</f>
        <v>Response</v>
      </c>
      <c r="D140" s="50"/>
      <c r="E140" s="238" t="str">
        <f>VLOOKUP($B140,[4]Codes!$A:$K,4,FALSE)</f>
        <v>Category option</v>
      </c>
      <c r="F140" s="238">
        <f>VLOOKUP($B140,[4]Codes!$A:$K,5,FALSE)</f>
        <v>998</v>
      </c>
      <c r="G140" s="50"/>
      <c r="H140" s="50"/>
      <c r="I140" s="50"/>
      <c r="J140" s="414"/>
      <c r="K140" s="414" t="str">
        <f>VLOOKUP($B140,[4]Codes!$A:$K,9,FALSE)</f>
        <v>Don't know</v>
      </c>
      <c r="L140" s="405"/>
      <c r="M140" s="405" t="str">
        <f>VLOOKUP($B140,[4]Codes!$A:$K,11,FALSE)</f>
        <v>La hatene</v>
      </c>
      <c r="N140" s="47" t="str">
        <f>A150</f>
        <v>ME1.26</v>
      </c>
      <c r="R140" s="41" t="s">
        <v>140</v>
      </c>
    </row>
    <row r="141" spans="1:18" s="35" customFormat="1">
      <c r="A141" s="93" t="s">
        <v>1365</v>
      </c>
      <c r="B141" s="93"/>
      <c r="C141" s="113" t="s">
        <v>11</v>
      </c>
      <c r="D141" s="267" t="s">
        <v>20</v>
      </c>
      <c r="E141" s="113" t="s">
        <v>26</v>
      </c>
      <c r="F141" s="113" t="s">
        <v>54</v>
      </c>
      <c r="G141" s="113"/>
      <c r="H141" s="113"/>
      <c r="I141" s="113"/>
      <c r="J141" s="510" t="s">
        <v>912</v>
      </c>
      <c r="K141" s="510"/>
      <c r="L141" s="404" t="s">
        <v>913</v>
      </c>
      <c r="M141" s="404"/>
      <c r="N141" s="62"/>
      <c r="O141" s="49"/>
      <c r="P141" s="49"/>
      <c r="Q141" s="49"/>
      <c r="R141" s="41" t="s">
        <v>140</v>
      </c>
    </row>
    <row r="142" spans="1:18" outlineLevel="1">
      <c r="A142" s="52"/>
      <c r="B142" s="52" t="s">
        <v>1324</v>
      </c>
      <c r="C142" s="238" t="str">
        <f>VLOOKUP($B142,[4]Codes!$A:$K,2,FALSE)</f>
        <v>Response</v>
      </c>
      <c r="D142" s="50"/>
      <c r="E142" s="238" t="str">
        <f>VLOOKUP($B142,[4]Codes!$A:$K,4,FALSE)</f>
        <v>Category option</v>
      </c>
      <c r="F142" s="238">
        <f>VLOOKUP($B142,[4]Codes!$A:$K,5,FALSE)</f>
        <v>1</v>
      </c>
      <c r="G142" s="50"/>
      <c r="H142" s="50"/>
      <c r="I142" s="50"/>
      <c r="J142" s="414"/>
      <c r="K142" s="414" t="str">
        <f>VLOOKUP($B142,[4]Codes!$A:$K,9,FALSE)</f>
        <v>Single unit (e.g. a coconut)</v>
      </c>
      <c r="L142" s="405"/>
      <c r="M142" s="405" t="str">
        <f>VLOOKUP($B142,[4]Codes!$A:$K,11,FALSE)</f>
        <v>Unit ida idak (hanesan nu'u 1)</v>
      </c>
      <c r="N142" s="47" t="str">
        <f>A150</f>
        <v>ME1.26</v>
      </c>
      <c r="R142" s="41" t="s">
        <v>140</v>
      </c>
    </row>
    <row r="143" spans="1:18" outlineLevel="1">
      <c r="A143" s="52"/>
      <c r="B143" s="52" t="s">
        <v>1265</v>
      </c>
      <c r="C143" s="238" t="str">
        <f>VLOOKUP($B143,[4]Codes!$A:$K,2,FALSE)</f>
        <v>Response</v>
      </c>
      <c r="D143" s="50"/>
      <c r="E143" s="238" t="str">
        <f>VLOOKUP($B143,[4]Codes!$A:$K,4,FALSE)</f>
        <v>Category option</v>
      </c>
      <c r="F143" s="238">
        <f>VLOOKUP($B143,[4]Codes!$A:$K,5,FALSE)</f>
        <v>2</v>
      </c>
      <c r="G143" s="50"/>
      <c r="H143" s="50"/>
      <c r="I143" s="50"/>
      <c r="J143" s="414"/>
      <c r="K143" s="414" t="str">
        <f>VLOOKUP($B143,[4]Codes!$A:$K,9,FALSE)</f>
        <v>Kgs</v>
      </c>
      <c r="L143" s="405"/>
      <c r="M143" s="405" t="str">
        <f>VLOOKUP($B143,[4]Codes!$A:$K,11,FALSE)</f>
        <v>Kilo</v>
      </c>
      <c r="N143" s="47" t="str">
        <f>A150</f>
        <v>ME1.26</v>
      </c>
      <c r="R143" s="41" t="s">
        <v>140</v>
      </c>
    </row>
    <row r="144" spans="1:18" outlineLevel="1">
      <c r="A144" s="52"/>
      <c r="B144" s="52" t="s">
        <v>1266</v>
      </c>
      <c r="C144" s="238" t="str">
        <f>VLOOKUP($B144,[4]Codes!$A:$K,2,FALSE)</f>
        <v>Response</v>
      </c>
      <c r="D144" s="50"/>
      <c r="E144" s="238" t="str">
        <f>VLOOKUP($B144,[4]Codes!$A:$K,4,FALSE)</f>
        <v>Category option</v>
      </c>
      <c r="F144" s="238">
        <f>VLOOKUP($B144,[4]Codes!$A:$K,5,FALSE)</f>
        <v>4</v>
      </c>
      <c r="G144" s="50"/>
      <c r="H144" s="50"/>
      <c r="I144" s="50"/>
      <c r="J144" s="414"/>
      <c r="K144" s="414" t="str">
        <f>VLOOKUP($B144,[4]Codes!$A:$K,9,FALSE)</f>
        <v>Sack</v>
      </c>
      <c r="L144" s="405"/>
      <c r="M144" s="405" t="str">
        <f>VLOOKUP($B144,[4]Codes!$A:$K,11,FALSE)</f>
        <v>Saku</v>
      </c>
      <c r="N144" s="47" t="str">
        <f>A147</f>
        <v>ME1.25</v>
      </c>
      <c r="R144" s="41" t="s">
        <v>140</v>
      </c>
    </row>
    <row r="145" spans="1:18" outlineLevel="1">
      <c r="A145" s="52"/>
      <c r="B145" s="52" t="s">
        <v>1267</v>
      </c>
      <c r="C145" s="238" t="str">
        <f>VLOOKUP($B145,[4]Codes!$A:$K,2,FALSE)</f>
        <v>Response</v>
      </c>
      <c r="D145" s="50"/>
      <c r="E145" s="238" t="str">
        <f>VLOOKUP($B145,[4]Codes!$A:$K,4,FALSE)</f>
        <v>Category option</v>
      </c>
      <c r="F145" s="238">
        <f>VLOOKUP($B145,[4]Codes!$A:$K,5,FALSE)</f>
        <v>5</v>
      </c>
      <c r="G145" s="50"/>
      <c r="H145" s="50"/>
      <c r="I145" s="50"/>
      <c r="J145" s="414"/>
      <c r="K145" s="414" t="str">
        <f>VLOOKUP($B145,[4]Codes!$A:$K,9,FALSE)</f>
        <v>Cart</v>
      </c>
      <c r="L145" s="405"/>
      <c r="M145" s="405" t="str">
        <f>VLOOKUP($B145,[4]Codes!$A:$K,11,FALSE)</f>
        <v>Gerobak / karosa</v>
      </c>
      <c r="N145" s="47" t="str">
        <f>A150</f>
        <v>ME1.26</v>
      </c>
      <c r="R145" s="41" t="s">
        <v>140</v>
      </c>
    </row>
    <row r="146" spans="1:18" outlineLevel="1">
      <c r="A146" s="52"/>
      <c r="B146" s="52" t="s">
        <v>320</v>
      </c>
      <c r="C146" s="238" t="str">
        <f>VLOOKUP($B146,[4]Codes!$A:$K,2,FALSE)</f>
        <v>Response</v>
      </c>
      <c r="D146" s="50"/>
      <c r="E146" s="238" t="str">
        <f>VLOOKUP($B146,[4]Codes!$A:$K,4,FALSE)</f>
        <v>Category option</v>
      </c>
      <c r="F146" s="238">
        <f>VLOOKUP($B146,[4]Codes!$A:$K,5,FALSE)</f>
        <v>998</v>
      </c>
      <c r="G146" s="50"/>
      <c r="H146" s="50"/>
      <c r="I146" s="50"/>
      <c r="J146" s="414"/>
      <c r="K146" s="414" t="str">
        <f>VLOOKUP($B146,[4]Codes!$A:$K,9,FALSE)</f>
        <v>Don't know</v>
      </c>
      <c r="L146" s="405"/>
      <c r="M146" s="405" t="str">
        <f>VLOOKUP($B146,[4]Codes!$A:$K,11,FALSE)</f>
        <v>La hatene</v>
      </c>
      <c r="N146" s="47" t="str">
        <f>A150</f>
        <v>ME1.26</v>
      </c>
      <c r="R146" s="41" t="s">
        <v>140</v>
      </c>
    </row>
    <row r="147" spans="1:18" s="35" customFormat="1">
      <c r="A147" s="93" t="s">
        <v>1366</v>
      </c>
      <c r="B147" s="93"/>
      <c r="C147" s="113" t="s">
        <v>11</v>
      </c>
      <c r="D147" s="113" t="s">
        <v>137</v>
      </c>
      <c r="E147" s="113" t="s">
        <v>1256</v>
      </c>
      <c r="F147" s="113"/>
      <c r="G147" s="113"/>
      <c r="H147" s="113"/>
      <c r="I147" s="113"/>
      <c r="J147" s="413" t="s">
        <v>1269</v>
      </c>
      <c r="K147" s="413"/>
      <c r="L147" s="404" t="s">
        <v>1270</v>
      </c>
      <c r="N147" s="109"/>
      <c r="O147" s="49"/>
      <c r="P147" s="49"/>
      <c r="Q147" s="49"/>
      <c r="R147" s="41" t="s">
        <v>140</v>
      </c>
    </row>
    <row r="148" spans="1:18" s="43" customFormat="1" outlineLevel="1">
      <c r="A148" s="93"/>
      <c r="B148" s="42"/>
      <c r="C148" s="113" t="s">
        <v>24</v>
      </c>
      <c r="D148" s="50"/>
      <c r="E148" s="113" t="s">
        <v>104</v>
      </c>
      <c r="F148" s="113" t="s">
        <v>498</v>
      </c>
      <c r="G148" s="49">
        <v>0</v>
      </c>
      <c r="H148" s="49">
        <v>100</v>
      </c>
      <c r="I148" s="49"/>
      <c r="J148" s="413"/>
      <c r="L148" s="404"/>
      <c r="M148" s="404"/>
      <c r="N148" s="123" t="str">
        <f>A150</f>
        <v>ME1.26</v>
      </c>
      <c r="O148" s="41"/>
      <c r="P148" s="41"/>
      <c r="Q148" s="46"/>
      <c r="R148" s="41"/>
    </row>
    <row r="149" spans="1:18" outlineLevel="1">
      <c r="A149" s="52"/>
      <c r="B149" s="52" t="s">
        <v>320</v>
      </c>
      <c r="C149" s="238" t="str">
        <f>VLOOKUP($B149,[4]Codes!$A:$K,2,FALSE)</f>
        <v>Response</v>
      </c>
      <c r="D149" s="50"/>
      <c r="E149" s="238" t="str">
        <f>VLOOKUP($B149,[4]Codes!$A:$K,4,FALSE)</f>
        <v>Category option</v>
      </c>
      <c r="F149" s="238">
        <f>VLOOKUP($B149,[4]Codes!$A:$K,5,FALSE)</f>
        <v>998</v>
      </c>
      <c r="G149" s="50"/>
      <c r="H149" s="50"/>
      <c r="I149" s="50"/>
      <c r="J149" s="414"/>
      <c r="K149" s="414" t="str">
        <f>VLOOKUP($B149,[4]Codes!$A:$K,9,FALSE)</f>
        <v>Don't know</v>
      </c>
      <c r="L149" s="405"/>
      <c r="M149" s="405" t="str">
        <f>VLOOKUP($B149,[4]Codes!$A:$K,11,FALSE)</f>
        <v>La hatene</v>
      </c>
      <c r="N149" s="47" t="str">
        <f>A150</f>
        <v>ME1.26</v>
      </c>
      <c r="R149" s="41" t="s">
        <v>140</v>
      </c>
    </row>
    <row r="150" spans="1:18" s="35" customFormat="1">
      <c r="A150" s="93" t="s">
        <v>1367</v>
      </c>
      <c r="B150" s="93"/>
      <c r="C150" s="113" t="s">
        <v>11</v>
      </c>
      <c r="D150" s="113" t="s">
        <v>137</v>
      </c>
      <c r="E150" s="113" t="s">
        <v>26</v>
      </c>
      <c r="F150" s="113" t="s">
        <v>54</v>
      </c>
      <c r="G150" s="113"/>
      <c r="H150" s="113"/>
      <c r="I150" s="113"/>
      <c r="J150" s="413" t="s">
        <v>1368</v>
      </c>
      <c r="K150" s="413"/>
      <c r="L150" s="404" t="s">
        <v>1369</v>
      </c>
      <c r="M150" s="404"/>
      <c r="N150" s="62"/>
      <c r="O150" s="49"/>
      <c r="P150" s="49"/>
      <c r="Q150" s="49"/>
      <c r="R150" s="41" t="s">
        <v>140</v>
      </c>
    </row>
    <row r="151" spans="1:18" outlineLevel="1">
      <c r="B151" s="52" t="s">
        <v>138</v>
      </c>
      <c r="C151" s="238" t="str">
        <f>VLOOKUP($B151,[4]Codes!$A:$K,2,FALSE)</f>
        <v>Response</v>
      </c>
      <c r="D151" s="50"/>
      <c r="E151" s="238" t="str">
        <f>VLOOKUP($B151,[4]Codes!$A:$K,4,FALSE)</f>
        <v>Category option</v>
      </c>
      <c r="F151" s="238">
        <f>VLOOKUP($B151,[4]Codes!$A:$K,5,FALSE)</f>
        <v>0</v>
      </c>
      <c r="G151" s="50"/>
      <c r="H151" s="50"/>
      <c r="I151" s="50"/>
      <c r="J151" s="414"/>
      <c r="K151" s="414" t="str">
        <f>VLOOKUP($B151,[4]Codes!$A:$K,9,FALSE)</f>
        <v>No</v>
      </c>
      <c r="L151" s="405"/>
      <c r="M151" s="405" t="str">
        <f>VLOOKUP($B151,[4]Codes!$A:$K,11,FALSE)</f>
        <v>Lae</v>
      </c>
      <c r="N151" s="47" t="str">
        <f>A161</f>
        <v>ME1.30</v>
      </c>
      <c r="R151" s="41" t="s">
        <v>140</v>
      </c>
    </row>
    <row r="152" spans="1:18" outlineLevel="1">
      <c r="B152" s="52" t="s">
        <v>141</v>
      </c>
      <c r="C152" s="238" t="str">
        <f>VLOOKUP($B152,[4]Codes!$A:$K,2,FALSE)</f>
        <v>Response</v>
      </c>
      <c r="D152" s="50"/>
      <c r="E152" s="238" t="str">
        <f>VLOOKUP($B152,[4]Codes!$A:$K,4,FALSE)</f>
        <v>Category option</v>
      </c>
      <c r="F152" s="238">
        <f>VLOOKUP($B152,[4]Codes!$A:$K,5,FALSE)</f>
        <v>1</v>
      </c>
      <c r="G152" s="50"/>
      <c r="H152" s="50"/>
      <c r="I152" s="50"/>
      <c r="J152" s="414"/>
      <c r="K152" s="414" t="str">
        <f>VLOOKUP($B152,[4]Codes!$A:$K,9,FALSE)</f>
        <v>Yes</v>
      </c>
      <c r="L152" s="405"/>
      <c r="M152" s="405" t="str">
        <f>VLOOKUP($B152,[4]Codes!$A:$K,11,FALSE)</f>
        <v>Sim</v>
      </c>
      <c r="N152" s="47" t="str">
        <f>A154</f>
        <v>ME1.27</v>
      </c>
      <c r="R152" s="41" t="s">
        <v>140</v>
      </c>
    </row>
    <row r="153" spans="1:18" outlineLevel="1">
      <c r="B153" s="52" t="s">
        <v>320</v>
      </c>
      <c r="C153" s="238" t="str">
        <f>VLOOKUP($B153,[4]Codes!$A:$K,2,FALSE)</f>
        <v>Response</v>
      </c>
      <c r="D153" s="50"/>
      <c r="E153" s="238" t="str">
        <f>VLOOKUP($B153,[4]Codes!$A:$K,4,FALSE)</f>
        <v>Category option</v>
      </c>
      <c r="F153" s="238">
        <f>VLOOKUP($B153,[4]Codes!$A:$K,5,FALSE)</f>
        <v>998</v>
      </c>
      <c r="G153" s="50"/>
      <c r="H153" s="50"/>
      <c r="I153" s="50"/>
      <c r="J153" s="414"/>
      <c r="K153" s="414" t="str">
        <f>VLOOKUP($B153,[4]Codes!$A:$K,9,FALSE)</f>
        <v>Don't know</v>
      </c>
      <c r="L153" s="405"/>
      <c r="M153" s="405" t="str">
        <f>VLOOKUP($B153,[4]Codes!$A:$K,11,FALSE)</f>
        <v>La hatene</v>
      </c>
      <c r="N153" s="47" t="str">
        <f>A161</f>
        <v>ME1.30</v>
      </c>
      <c r="R153" s="41" t="s">
        <v>140</v>
      </c>
    </row>
    <row r="154" spans="1:18" s="43" customFormat="1">
      <c r="A154" s="93" t="s">
        <v>1370</v>
      </c>
      <c r="B154" s="42"/>
      <c r="C154" s="42" t="s">
        <v>11</v>
      </c>
      <c r="D154" s="42" t="s">
        <v>137</v>
      </c>
      <c r="E154" s="113" t="s">
        <v>1256</v>
      </c>
      <c r="F154" s="113"/>
      <c r="G154" s="49"/>
      <c r="H154" s="49"/>
      <c r="I154" s="49"/>
      <c r="J154" s="413" t="s">
        <v>1371</v>
      </c>
      <c r="L154" s="510" t="s">
        <v>1372</v>
      </c>
      <c r="M154" s="510"/>
      <c r="N154" s="123"/>
      <c r="O154" s="41"/>
      <c r="P154" s="41"/>
      <c r="Q154" s="46" t="s">
        <v>1332</v>
      </c>
      <c r="R154" s="41">
        <v>0</v>
      </c>
    </row>
    <row r="155" spans="1:18" s="43" customFormat="1" outlineLevel="1">
      <c r="A155" s="93"/>
      <c r="B155" s="42"/>
      <c r="C155" s="113" t="s">
        <v>24</v>
      </c>
      <c r="D155" s="50"/>
      <c r="E155" s="113" t="s">
        <v>104</v>
      </c>
      <c r="F155" s="113" t="s">
        <v>498</v>
      </c>
      <c r="G155" s="49">
        <v>0</v>
      </c>
      <c r="H155" s="113" t="s">
        <v>1275</v>
      </c>
      <c r="I155" s="49"/>
      <c r="J155" s="413"/>
      <c r="L155" s="113"/>
      <c r="M155" s="113"/>
      <c r="N155" s="123" t="str">
        <f>A157</f>
        <v>ME1.28</v>
      </c>
      <c r="O155" s="41"/>
      <c r="P155" s="41"/>
      <c r="Q155" s="46"/>
      <c r="R155" s="41"/>
    </row>
    <row r="156" spans="1:18" outlineLevel="1">
      <c r="A156" s="52"/>
      <c r="B156" s="52" t="s">
        <v>320</v>
      </c>
      <c r="C156" s="238" t="str">
        <f>VLOOKUP($B156,[4]Codes!$A:$K,2,FALSE)</f>
        <v>Response</v>
      </c>
      <c r="D156" s="50"/>
      <c r="E156" s="238" t="str">
        <f>VLOOKUP($B156,[4]Codes!$A:$K,4,FALSE)</f>
        <v>Category option</v>
      </c>
      <c r="F156" s="238">
        <f>VLOOKUP($B156,[4]Codes!$A:$K,5,FALSE)</f>
        <v>998</v>
      </c>
      <c r="G156" s="50"/>
      <c r="H156" s="50"/>
      <c r="I156" s="50"/>
      <c r="J156" s="414"/>
      <c r="K156" s="414" t="str">
        <f>VLOOKUP($B156,[4]Codes!$A:$K,9,FALSE)</f>
        <v>Don't know</v>
      </c>
      <c r="L156" s="50"/>
      <c r="M156" s="238" t="str">
        <f>VLOOKUP($B156,[4]Codes!$A:$K,11,FALSE)</f>
        <v>La hatene</v>
      </c>
      <c r="N156" s="47" t="str">
        <f>A157</f>
        <v>ME1.28</v>
      </c>
      <c r="R156" s="41" t="s">
        <v>140</v>
      </c>
    </row>
    <row r="157" spans="1:18" s="43" customFormat="1">
      <c r="A157" s="93" t="s">
        <v>1373</v>
      </c>
      <c r="B157" s="42"/>
      <c r="C157" s="42" t="s">
        <v>11</v>
      </c>
      <c r="D157" s="42" t="s">
        <v>137</v>
      </c>
      <c r="E157" s="113" t="s">
        <v>1256</v>
      </c>
      <c r="F157" s="113"/>
      <c r="G157" s="49"/>
      <c r="H157" s="49"/>
      <c r="I157" s="49"/>
      <c r="J157" s="413" t="s">
        <v>1374</v>
      </c>
      <c r="L157" s="49" t="s">
        <v>1375</v>
      </c>
      <c r="M157" s="35"/>
      <c r="N157" s="123"/>
      <c r="O157" s="41"/>
      <c r="P157" s="41"/>
      <c r="Q157" s="46" t="s">
        <v>1332</v>
      </c>
      <c r="R157" s="41">
        <v>0</v>
      </c>
    </row>
    <row r="158" spans="1:18" s="43" customFormat="1" outlineLevel="1">
      <c r="A158" s="93"/>
      <c r="B158" s="42"/>
      <c r="C158" s="113" t="s">
        <v>24</v>
      </c>
      <c r="D158" s="50"/>
      <c r="E158" s="113" t="s">
        <v>104</v>
      </c>
      <c r="F158" s="113" t="s">
        <v>1213</v>
      </c>
      <c r="G158" s="49"/>
      <c r="H158" s="49"/>
      <c r="I158" s="49"/>
      <c r="J158" s="413"/>
      <c r="L158" s="113"/>
      <c r="M158" s="113"/>
      <c r="N158" s="123" t="str">
        <f>A161</f>
        <v>ME1.30</v>
      </c>
      <c r="O158" s="41"/>
      <c r="P158" s="41"/>
      <c r="Q158" s="46"/>
      <c r="R158" s="41"/>
    </row>
    <row r="159" spans="1:18" outlineLevel="1">
      <c r="A159" s="52"/>
      <c r="B159" s="52" t="s">
        <v>320</v>
      </c>
      <c r="C159" s="238" t="str">
        <f>VLOOKUP($B159,[4]Codes!$A:$K,2,FALSE)</f>
        <v>Response</v>
      </c>
      <c r="D159" s="50"/>
      <c r="E159" s="238" t="str">
        <f>VLOOKUP($B159,[4]Codes!$A:$K,4,FALSE)</f>
        <v>Category option</v>
      </c>
      <c r="F159" s="238">
        <f>VLOOKUP($B159,[4]Codes!$A:$K,5,FALSE)</f>
        <v>998</v>
      </c>
      <c r="G159" s="50"/>
      <c r="H159" s="50"/>
      <c r="I159" s="50"/>
      <c r="J159" s="414"/>
      <c r="K159" s="414" t="str">
        <f>VLOOKUP($B159,[4]Codes!$A:$K,9,FALSE)</f>
        <v>Don't know</v>
      </c>
      <c r="L159" s="50"/>
      <c r="M159" s="238" t="str">
        <f>VLOOKUP($B159,[4]Codes!$A:$K,11,FALSE)</f>
        <v>La hatene</v>
      </c>
      <c r="N159" s="47" t="str">
        <f>A161</f>
        <v>ME1.30</v>
      </c>
      <c r="R159" s="41" t="s">
        <v>140</v>
      </c>
    </row>
    <row r="160" spans="1:18" s="285" customFormat="1">
      <c r="A160" s="283" t="s">
        <v>1376</v>
      </c>
      <c r="B160" s="284"/>
      <c r="C160" s="267"/>
      <c r="D160" s="267"/>
      <c r="E160" s="267"/>
      <c r="F160" s="267"/>
      <c r="G160" s="267"/>
      <c r="H160" s="267"/>
      <c r="I160" s="267"/>
      <c r="K160" s="267"/>
      <c r="L160" s="267"/>
      <c r="M160" s="267"/>
      <c r="N160" s="286"/>
      <c r="O160" s="283"/>
      <c r="P160" s="283"/>
      <c r="Q160" s="283"/>
      <c r="R160" s="283"/>
    </row>
    <row r="161" spans="1:18" s="35" customFormat="1" ht="36.75" customHeight="1">
      <c r="A161" s="93" t="s">
        <v>1377</v>
      </c>
      <c r="B161" s="93"/>
      <c r="C161" s="404" t="s">
        <v>11</v>
      </c>
      <c r="D161" s="404" t="s">
        <v>137</v>
      </c>
      <c r="E161" s="404" t="s">
        <v>26</v>
      </c>
      <c r="F161" s="404" t="s">
        <v>54</v>
      </c>
      <c r="G161" s="404"/>
      <c r="H161" s="404"/>
      <c r="I161" s="404"/>
      <c r="J161" s="404" t="s">
        <v>1338</v>
      </c>
      <c r="K161" s="404"/>
      <c r="L161" s="509" t="s">
        <v>1339</v>
      </c>
      <c r="M161" s="509"/>
      <c r="N161" s="109"/>
      <c r="O161" s="49"/>
      <c r="P161" s="49"/>
      <c r="Q161" s="49"/>
      <c r="R161" s="41" t="s">
        <v>140</v>
      </c>
    </row>
    <row r="162" spans="1:18" outlineLevel="1">
      <c r="B162" s="52" t="s">
        <v>138</v>
      </c>
      <c r="C162" s="238" t="str">
        <f>VLOOKUP($B162,[4]Codes!$A:$K,2,FALSE)</f>
        <v>Response</v>
      </c>
      <c r="D162" s="50"/>
      <c r="E162" s="238" t="str">
        <f>VLOOKUP($B162,[4]Codes!$A:$K,4,FALSE)</f>
        <v>Category option</v>
      </c>
      <c r="F162" s="238">
        <f>VLOOKUP($B162,[4]Codes!$A:$K,5,FALSE)</f>
        <v>0</v>
      </c>
      <c r="G162" s="50"/>
      <c r="H162" s="50"/>
      <c r="I162" s="50"/>
      <c r="J162" s="50"/>
      <c r="K162" s="238" t="str">
        <f>VLOOKUP($B162,[4]Codes!$A:$K,9,FALSE)</f>
        <v>No</v>
      </c>
      <c r="L162" s="405"/>
      <c r="M162" s="405" t="str">
        <f>VLOOKUP($B162,[4]Codes!$A:$K,11,FALSE)</f>
        <v>Lae</v>
      </c>
      <c r="N162" s="47" t="str">
        <f>A168</f>
        <v>ME1.32</v>
      </c>
      <c r="R162" s="41" t="s">
        <v>140</v>
      </c>
    </row>
    <row r="163" spans="1:18" outlineLevel="1">
      <c r="B163" s="52" t="s">
        <v>141</v>
      </c>
      <c r="C163" s="238" t="str">
        <f>VLOOKUP($B163,[4]Codes!$A:$K,2,FALSE)</f>
        <v>Response</v>
      </c>
      <c r="D163" s="50"/>
      <c r="E163" s="238" t="str">
        <f>VLOOKUP($B163,[4]Codes!$A:$K,4,FALSE)</f>
        <v>Category option</v>
      </c>
      <c r="F163" s="238">
        <f>VLOOKUP($B163,[4]Codes!$A:$K,5,FALSE)</f>
        <v>1</v>
      </c>
      <c r="G163" s="50"/>
      <c r="H163" s="50"/>
      <c r="I163" s="50"/>
      <c r="J163" s="50"/>
      <c r="K163" s="238" t="str">
        <f>VLOOKUP($B163,[4]Codes!$A:$K,9,FALSE)</f>
        <v>Yes</v>
      </c>
      <c r="L163" s="405"/>
      <c r="M163" s="405" t="str">
        <f>VLOOKUP($B163,[4]Codes!$A:$K,11,FALSE)</f>
        <v>Sim</v>
      </c>
      <c r="N163" s="47" t="str">
        <f>A165</f>
        <v>ME1.31</v>
      </c>
      <c r="R163" s="41" t="s">
        <v>140</v>
      </c>
    </row>
    <row r="164" spans="1:18" outlineLevel="1">
      <c r="B164" s="52" t="s">
        <v>320</v>
      </c>
      <c r="C164" s="238" t="str">
        <f>VLOOKUP($B164,[4]Codes!$A:$K,2,FALSE)</f>
        <v>Response</v>
      </c>
      <c r="D164" s="50"/>
      <c r="E164" s="238" t="str">
        <f>VLOOKUP($B164,[4]Codes!$A:$K,4,FALSE)</f>
        <v>Category option</v>
      </c>
      <c r="F164" s="238">
        <f>VLOOKUP($B164,[4]Codes!$A:$K,5,FALSE)</f>
        <v>998</v>
      </c>
      <c r="G164" s="50"/>
      <c r="H164" s="50"/>
      <c r="I164" s="50"/>
      <c r="J164" s="50"/>
      <c r="K164" s="238" t="str">
        <f>VLOOKUP($B164,[4]Codes!$A:$K,9,FALSE)</f>
        <v>Don't know</v>
      </c>
      <c r="L164" s="405"/>
      <c r="M164" s="405" t="str">
        <f>VLOOKUP($B164,[4]Codes!$A:$K,11,FALSE)</f>
        <v>La hatene</v>
      </c>
      <c r="N164" s="47" t="str">
        <f>A168</f>
        <v>ME1.32</v>
      </c>
      <c r="R164" s="41" t="s">
        <v>140</v>
      </c>
    </row>
    <row r="165" spans="1:18" s="43" customFormat="1">
      <c r="A165" s="93" t="s">
        <v>1378</v>
      </c>
      <c r="B165" s="42"/>
      <c r="C165" s="42" t="s">
        <v>11</v>
      </c>
      <c r="D165" s="42" t="s">
        <v>137</v>
      </c>
      <c r="E165" s="113" t="s">
        <v>1256</v>
      </c>
      <c r="F165" s="113"/>
      <c r="G165" s="49"/>
      <c r="H165" s="49"/>
      <c r="I165" s="49"/>
      <c r="J165" s="510" t="s">
        <v>1341</v>
      </c>
      <c r="K165" s="510"/>
      <c r="L165" s="518" t="s">
        <v>1342</v>
      </c>
      <c r="M165" s="518"/>
      <c r="N165" s="123"/>
      <c r="O165" s="41"/>
      <c r="P165" s="41"/>
      <c r="Q165" s="46" t="s">
        <v>1332</v>
      </c>
      <c r="R165" s="41">
        <v>0</v>
      </c>
    </row>
    <row r="166" spans="1:18" s="43" customFormat="1" outlineLevel="1">
      <c r="A166" s="93"/>
      <c r="B166" s="42"/>
      <c r="C166" s="113" t="s">
        <v>24</v>
      </c>
      <c r="D166" s="50"/>
      <c r="E166" s="113" t="s">
        <v>104</v>
      </c>
      <c r="F166" s="113" t="s">
        <v>498</v>
      </c>
      <c r="G166" s="49">
        <v>0</v>
      </c>
      <c r="H166" s="113" t="s">
        <v>1275</v>
      </c>
      <c r="I166" s="49"/>
      <c r="J166" s="113"/>
      <c r="L166" s="404"/>
      <c r="M166" s="404"/>
      <c r="N166" s="123" t="str">
        <f>A168</f>
        <v>ME1.32</v>
      </c>
      <c r="O166" s="41"/>
      <c r="P166" s="41"/>
      <c r="Q166" s="46"/>
      <c r="R166" s="41"/>
    </row>
    <row r="167" spans="1:18" outlineLevel="1">
      <c r="A167" s="52"/>
      <c r="B167" s="52" t="s">
        <v>320</v>
      </c>
      <c r="C167" s="238" t="str">
        <f>VLOOKUP($B167,[4]Codes!$A:$K,2,FALSE)</f>
        <v>Response</v>
      </c>
      <c r="D167" s="50"/>
      <c r="E167" s="238" t="str">
        <f>VLOOKUP($B167,[4]Codes!$A:$K,4,FALSE)</f>
        <v>Category option</v>
      </c>
      <c r="F167" s="238">
        <f>VLOOKUP($B167,[4]Codes!$A:$K,5,FALSE)</f>
        <v>998</v>
      </c>
      <c r="G167" s="50"/>
      <c r="H167" s="50"/>
      <c r="I167" s="50"/>
      <c r="J167" s="50"/>
      <c r="K167" s="238" t="str">
        <f>VLOOKUP($B167,[4]Codes!$A:$K,9,FALSE)</f>
        <v>Don't know</v>
      </c>
      <c r="L167" s="405"/>
      <c r="M167" s="405" t="str">
        <f>VLOOKUP($B167,[4]Codes!$A:$K,11,FALSE)</f>
        <v>La hatene</v>
      </c>
      <c r="N167" s="47" t="str">
        <f>A168</f>
        <v>ME1.32</v>
      </c>
      <c r="R167" s="41" t="s">
        <v>140</v>
      </c>
    </row>
    <row r="168" spans="1:18" s="43" customFormat="1">
      <c r="A168" s="93" t="s">
        <v>1379</v>
      </c>
      <c r="B168" s="42"/>
      <c r="C168" s="42" t="s">
        <v>11</v>
      </c>
      <c r="D168" s="42" t="s">
        <v>137</v>
      </c>
      <c r="E168" s="113" t="s">
        <v>1256</v>
      </c>
      <c r="F168" s="113"/>
      <c r="G168" s="49"/>
      <c r="H168" s="49"/>
      <c r="I168" s="49"/>
      <c r="J168" s="510" t="s">
        <v>1344</v>
      </c>
      <c r="K168" s="510"/>
      <c r="L168" s="518" t="s">
        <v>1345</v>
      </c>
      <c r="M168" s="518"/>
      <c r="N168" s="123"/>
      <c r="O168" s="41"/>
      <c r="P168" s="41"/>
      <c r="Q168" s="46" t="s">
        <v>1332</v>
      </c>
      <c r="R168" s="41">
        <v>0</v>
      </c>
    </row>
    <row r="169" spans="1:18" s="43" customFormat="1" outlineLevel="1">
      <c r="A169" s="93"/>
      <c r="B169" s="42"/>
      <c r="C169" s="113" t="s">
        <v>24</v>
      </c>
      <c r="D169" s="50"/>
      <c r="E169" s="113" t="s">
        <v>104</v>
      </c>
      <c r="F169" s="113" t="s">
        <v>498</v>
      </c>
      <c r="G169" s="49">
        <v>0</v>
      </c>
      <c r="H169" s="113" t="s">
        <v>1275</v>
      </c>
      <c r="I169" s="49"/>
      <c r="J169" s="113"/>
      <c r="L169" s="404"/>
      <c r="M169" s="404"/>
      <c r="N169" s="123" t="str">
        <f>A171</f>
        <v>ME1.33</v>
      </c>
      <c r="O169" s="41"/>
      <c r="P169" s="41"/>
      <c r="Q169" s="46"/>
      <c r="R169" s="41"/>
    </row>
    <row r="170" spans="1:18" outlineLevel="1">
      <c r="A170" s="52"/>
      <c r="B170" s="52" t="s">
        <v>320</v>
      </c>
      <c r="C170" s="238" t="str">
        <f>VLOOKUP($B170,[4]Codes!$A:$K,2,FALSE)</f>
        <v>Response</v>
      </c>
      <c r="D170" s="50"/>
      <c r="E170" s="238" t="str">
        <f>VLOOKUP($B170,[4]Codes!$A:$K,4,FALSE)</f>
        <v>Category option</v>
      </c>
      <c r="F170" s="238">
        <f>VLOOKUP($B170,[4]Codes!$A:$K,5,FALSE)</f>
        <v>998</v>
      </c>
      <c r="G170" s="50"/>
      <c r="H170" s="50"/>
      <c r="I170" s="50"/>
      <c r="J170" s="50"/>
      <c r="K170" s="238" t="str">
        <f>VLOOKUP($B170,[4]Codes!$A:$K,9,FALSE)</f>
        <v>Don't know</v>
      </c>
      <c r="L170" s="405"/>
      <c r="M170" s="405" t="str">
        <f>VLOOKUP($B170,[4]Codes!$A:$K,11,FALSE)</f>
        <v>La hatene</v>
      </c>
      <c r="N170" s="47" t="str">
        <f>A171</f>
        <v>ME1.33</v>
      </c>
      <c r="R170" s="41" t="s">
        <v>140</v>
      </c>
    </row>
    <row r="171" spans="1:18" s="43" customFormat="1">
      <c r="A171" s="93" t="s">
        <v>1380</v>
      </c>
      <c r="B171" s="42"/>
      <c r="C171" s="42" t="s">
        <v>11</v>
      </c>
      <c r="D171" s="287" t="s">
        <v>703</v>
      </c>
      <c r="E171" s="42" t="s">
        <v>704</v>
      </c>
      <c r="F171" s="42" t="s">
        <v>54</v>
      </c>
      <c r="G171" s="49"/>
      <c r="H171" s="49"/>
      <c r="I171" s="49"/>
      <c r="J171" s="113" t="s">
        <v>1347</v>
      </c>
      <c r="L171" s="404" t="s">
        <v>1348</v>
      </c>
      <c r="M171" s="44"/>
      <c r="N171" s="123"/>
      <c r="O171" s="41"/>
      <c r="P171" s="41"/>
      <c r="Q171" s="46" t="s">
        <v>1332</v>
      </c>
      <c r="R171" s="41">
        <v>0</v>
      </c>
    </row>
    <row r="172" spans="1:18" outlineLevel="1">
      <c r="A172" s="52"/>
      <c r="B172" s="52" t="s">
        <v>1349</v>
      </c>
      <c r="C172" s="238" t="str">
        <f>VLOOKUP($B172,[4]Codes!$A:$K,2,FALSE)</f>
        <v>Row item</v>
      </c>
      <c r="D172" s="50"/>
      <c r="E172" s="238" t="str">
        <f>VLOOKUP($B172,[4]Codes!$A:$K,4,FALSE)</f>
        <v>Row item</v>
      </c>
      <c r="F172" s="238">
        <f>VLOOKUP($B172,[4]Codes!$A:$K,5,FALSE)</f>
        <v>0</v>
      </c>
      <c r="G172" s="50"/>
      <c r="H172" s="50"/>
      <c r="I172" s="50"/>
      <c r="J172" s="50"/>
      <c r="K172" s="238" t="str">
        <f>VLOOKUP($B172,[4]Codes!$A:$K,9,FALSE)</f>
        <v>Fed to animals</v>
      </c>
      <c r="L172" s="405"/>
      <c r="M172" s="405" t="str">
        <f>VLOOKUP($B172,[4]Codes!$A:$K,11,FALSE)</f>
        <v>Fo han animal</v>
      </c>
      <c r="N172" s="47"/>
      <c r="R172" s="41" t="s">
        <v>140</v>
      </c>
    </row>
    <row r="173" spans="1:18" outlineLevel="1">
      <c r="A173" s="52"/>
      <c r="B173" s="52" t="s">
        <v>1350</v>
      </c>
      <c r="C173" s="238" t="str">
        <f>VLOOKUP($B173,[4]Codes!$A:$K,2,FALSE)</f>
        <v>Row item</v>
      </c>
      <c r="D173" s="50"/>
      <c r="E173" s="238" t="str">
        <f>VLOOKUP($B173,[4]Codes!$A:$K,4,FALSE)</f>
        <v>Row item</v>
      </c>
      <c r="F173" s="238">
        <f>VLOOKUP($B173,[4]Codes!$A:$K,5,FALSE)</f>
        <v>0</v>
      </c>
      <c r="G173" s="50"/>
      <c r="H173" s="50"/>
      <c r="I173" s="50"/>
      <c r="J173" s="50"/>
      <c r="K173" s="238" t="str">
        <f>VLOOKUP($B173,[4]Codes!$A:$K,9,FALSE)</f>
        <v>Used as seed</v>
      </c>
      <c r="L173" s="405"/>
      <c r="M173" s="405" t="str">
        <f>VLOOKUP($B173,[4]Codes!$A:$K,11,FALSE)</f>
        <v>Uja ba fini</v>
      </c>
      <c r="N173" s="47"/>
      <c r="R173" s="41" t="s">
        <v>140</v>
      </c>
    </row>
    <row r="174" spans="1:18" outlineLevel="1">
      <c r="A174" s="52"/>
      <c r="B174" s="52" t="s">
        <v>1351</v>
      </c>
      <c r="C174" s="238" t="str">
        <f>VLOOKUP($B174,[4]Codes!$A:$K,2,FALSE)</f>
        <v>Row item</v>
      </c>
      <c r="D174" s="50"/>
      <c r="E174" s="238" t="str">
        <f>VLOOKUP($B174,[4]Codes!$A:$K,4,FALSE)</f>
        <v>Row item</v>
      </c>
      <c r="F174" s="238">
        <f>VLOOKUP($B174,[4]Codes!$A:$K,5,FALSE)</f>
        <v>0</v>
      </c>
      <c r="G174" s="50"/>
      <c r="H174" s="50"/>
      <c r="I174" s="50"/>
      <c r="J174" s="50"/>
      <c r="K174" s="238" t="str">
        <f>VLOOKUP($B174,[4]Codes!$A:$K,9,FALSE)</f>
        <v>Used as fertiliser</v>
      </c>
      <c r="L174" s="405"/>
      <c r="M174" s="405" t="str">
        <f>VLOOKUP($B174,[4]Codes!$A:$K,11,FALSE)</f>
        <v>Uja ba adubu / pupuk</v>
      </c>
      <c r="N174" s="47"/>
      <c r="R174" s="41" t="s">
        <v>140</v>
      </c>
    </row>
    <row r="175" spans="1:18" outlineLevel="1">
      <c r="A175" s="52"/>
      <c r="B175" s="52" t="s">
        <v>1352</v>
      </c>
      <c r="C175" s="238" t="str">
        <f>VLOOKUP($B175,[4]Codes!$A:$K,2,FALSE)</f>
        <v>Row item</v>
      </c>
      <c r="D175" s="50"/>
      <c r="E175" s="238" t="str">
        <f>VLOOKUP($B175,[4]Codes!$A:$K,4,FALSE)</f>
        <v>Row item</v>
      </c>
      <c r="F175" s="238">
        <f>VLOOKUP($B175,[4]Codes!$A:$K,5,FALSE)</f>
        <v>0</v>
      </c>
      <c r="G175" s="50"/>
      <c r="H175" s="50"/>
      <c r="I175" s="50"/>
      <c r="J175" s="50"/>
      <c r="K175" s="238" t="str">
        <f>VLOOKUP($B175,[4]Codes!$A:$K,9,FALSE)</f>
        <v>Thrown away</v>
      </c>
      <c r="L175" s="405"/>
      <c r="M175" s="405" t="str">
        <f>VLOOKUP($B175,[4]Codes!$A:$K,11,FALSE)</f>
        <v>Soe</v>
      </c>
      <c r="N175" s="47"/>
      <c r="R175" s="41" t="s">
        <v>140</v>
      </c>
    </row>
    <row r="176" spans="1:18" outlineLevel="1">
      <c r="A176" s="52"/>
      <c r="B176" s="52" t="s">
        <v>1353</v>
      </c>
      <c r="C176" s="238" t="str">
        <f>VLOOKUP($B176,[4]Codes!$A:$K,2,FALSE)</f>
        <v>Row item</v>
      </c>
      <c r="D176" s="50"/>
      <c r="E176" s="238" t="str">
        <f>VLOOKUP($B176,[4]Codes!$A:$K,4,FALSE)</f>
        <v>Row item</v>
      </c>
      <c r="F176" s="238">
        <f>VLOOKUP($B176,[4]Codes!$A:$K,5,FALSE)</f>
        <v>0</v>
      </c>
      <c r="G176" s="50"/>
      <c r="H176" s="50"/>
      <c r="I176" s="50"/>
      <c r="J176" s="50"/>
      <c r="K176" s="238" t="str">
        <f>VLOOKUP($B176,[4]Codes!$A:$K,9,FALSE)</f>
        <v>Eaten by pests</v>
      </c>
      <c r="L176" s="405"/>
      <c r="M176" s="405" t="str">
        <f>VLOOKUP($B176,[4]Codes!$A:$K,11,FALSE)</f>
        <v>Estraga husi peste / hama</v>
      </c>
      <c r="N176" s="47"/>
      <c r="R176" s="41" t="s">
        <v>140</v>
      </c>
    </row>
    <row r="177" spans="1:18" outlineLevel="1">
      <c r="A177" s="52"/>
      <c r="B177" s="52" t="s">
        <v>1354</v>
      </c>
      <c r="C177" s="238" t="str">
        <f>VLOOKUP($B177,[4]Codes!$A:$K,2,FALSE)</f>
        <v>Row item</v>
      </c>
      <c r="D177" s="50"/>
      <c r="E177" s="238" t="str">
        <f>VLOOKUP($B177,[4]Codes!$A:$K,4,FALSE)</f>
        <v>Row item</v>
      </c>
      <c r="F177" s="238">
        <f>VLOOKUP($B177,[4]Codes!$A:$K,5,FALSE)</f>
        <v>0</v>
      </c>
      <c r="G177" s="50"/>
      <c r="H177" s="50"/>
      <c r="I177" s="50"/>
      <c r="J177" s="50"/>
      <c r="K177" s="238" t="str">
        <f>VLOOKUP($B177,[4]Codes!$A:$K,9,FALSE)</f>
        <v>Stolen</v>
      </c>
      <c r="L177" s="405"/>
      <c r="M177" s="405" t="str">
        <f>VLOOKUP($B177,[4]Codes!$A:$K,11,FALSE)</f>
        <v>Lakon</v>
      </c>
      <c r="N177" s="47" t="s">
        <v>1314</v>
      </c>
      <c r="R177" s="41" t="s">
        <v>140</v>
      </c>
    </row>
    <row r="178" spans="1:18" s="285" customFormat="1">
      <c r="A178" s="283" t="s">
        <v>1107</v>
      </c>
      <c r="B178" s="284"/>
      <c r="C178" s="267"/>
      <c r="D178" s="267"/>
      <c r="E178" s="267"/>
      <c r="F178" s="267"/>
      <c r="G178" s="267"/>
      <c r="H178" s="267"/>
      <c r="I178" s="267"/>
      <c r="K178" s="267"/>
      <c r="L178" s="267"/>
      <c r="M178" s="267"/>
      <c r="N178" s="286"/>
      <c r="O178" s="283"/>
      <c r="P178" s="283"/>
      <c r="Q178" s="283"/>
      <c r="R178" s="283"/>
    </row>
    <row r="179" spans="1:18" s="204" customFormat="1">
      <c r="A179" s="203" t="s">
        <v>898</v>
      </c>
      <c r="B179" s="288"/>
      <c r="C179" s="205"/>
      <c r="D179" s="205"/>
      <c r="E179" s="205"/>
      <c r="F179" s="205"/>
      <c r="G179" s="205"/>
      <c r="H179" s="205"/>
      <c r="I179" s="205"/>
      <c r="J179" s="205"/>
      <c r="K179" s="205"/>
      <c r="L179" s="205"/>
      <c r="M179" s="205"/>
      <c r="N179" s="248"/>
      <c r="O179" s="203"/>
      <c r="P179" s="203"/>
      <c r="Q179" s="203"/>
      <c r="R179" s="203"/>
    </row>
    <row r="180" spans="1:18" s="273" customFormat="1">
      <c r="A180" s="270" t="s">
        <v>1107</v>
      </c>
      <c r="B180" s="271"/>
      <c r="C180" s="272"/>
      <c r="D180" s="272"/>
      <c r="E180" s="272"/>
      <c r="F180" s="272"/>
      <c r="G180" s="272"/>
      <c r="H180" s="272"/>
      <c r="I180" s="272"/>
      <c r="K180" s="272"/>
      <c r="L180" s="272"/>
      <c r="M180" s="272"/>
      <c r="N180" s="274"/>
      <c r="O180" s="275"/>
      <c r="P180" s="275"/>
      <c r="Q180" s="275"/>
      <c r="R180" s="275"/>
    </row>
    <row r="181" spans="1:18" s="166" customFormat="1">
      <c r="A181" s="166" t="s">
        <v>1381</v>
      </c>
      <c r="B181" s="289"/>
      <c r="C181" s="165"/>
      <c r="D181" s="165"/>
      <c r="E181" s="165"/>
      <c r="F181" s="165"/>
      <c r="G181" s="165"/>
      <c r="H181" s="165"/>
      <c r="I181" s="165"/>
      <c r="J181" s="165"/>
      <c r="K181" s="165"/>
      <c r="L181" s="165"/>
      <c r="M181" s="165"/>
      <c r="N181" s="190"/>
      <c r="O181" s="167"/>
      <c r="P181" s="167"/>
      <c r="Q181" s="167"/>
      <c r="R181" s="167"/>
    </row>
    <row r="182" spans="1:18" s="43" customFormat="1">
      <c r="A182" s="93" t="s">
        <v>1382</v>
      </c>
      <c r="B182" s="42"/>
      <c r="C182" s="113" t="s">
        <v>11</v>
      </c>
      <c r="D182" s="42" t="s">
        <v>137</v>
      </c>
      <c r="E182" s="113" t="s">
        <v>26</v>
      </c>
      <c r="F182" s="113" t="s">
        <v>54</v>
      </c>
      <c r="G182" s="113" t="s">
        <v>300</v>
      </c>
      <c r="H182" s="113" t="s">
        <v>300</v>
      </c>
      <c r="J182" s="113" t="s">
        <v>1383</v>
      </c>
      <c r="K182" s="113"/>
      <c r="L182" s="57" t="s">
        <v>1384</v>
      </c>
      <c r="N182" s="109"/>
      <c r="Q182" s="41" t="s">
        <v>140</v>
      </c>
    </row>
    <row r="183" spans="1:18" s="44" customFormat="1" outlineLevel="1">
      <c r="A183" s="52"/>
      <c r="B183" s="52" t="s">
        <v>138</v>
      </c>
      <c r="C183" s="238" t="str">
        <f>VLOOKUP($B183,[4]Codes!$A:$K,2,FALSE)</f>
        <v>Response</v>
      </c>
      <c r="D183" s="50"/>
      <c r="E183" s="238" t="str">
        <f>VLOOKUP($B183,[4]Codes!$A:$K,4,FALSE)</f>
        <v>Category option</v>
      </c>
      <c r="F183" s="238">
        <f>VLOOKUP($B183,[4]Codes!$A:$K,5,FALSE)</f>
        <v>0</v>
      </c>
      <c r="G183" s="50"/>
      <c r="H183" s="50"/>
      <c r="I183" s="50"/>
      <c r="J183" s="50"/>
      <c r="K183" s="238" t="str">
        <f>VLOOKUP($B183,[4]Codes!$A:$K,9,FALSE)</f>
        <v>No</v>
      </c>
      <c r="L183" s="50"/>
      <c r="M183" s="405" t="str">
        <f>VLOOKUP($B183,[4]Codes!$A:$K,11,FALSE)</f>
        <v>Lae</v>
      </c>
      <c r="N183" s="109" t="s">
        <v>139</v>
      </c>
      <c r="Q183" s="41" t="s">
        <v>140</v>
      </c>
    </row>
    <row r="184" spans="1:18" s="44" customFormat="1" outlineLevel="1">
      <c r="A184" s="52"/>
      <c r="B184" s="52" t="s">
        <v>141</v>
      </c>
      <c r="C184" s="238" t="str">
        <f>VLOOKUP($B184,[4]Codes!$A:$K,2,FALSE)</f>
        <v>Response</v>
      </c>
      <c r="D184" s="50"/>
      <c r="E184" s="238" t="str">
        <f>VLOOKUP($B184,[4]Codes!$A:$K,4,FALSE)</f>
        <v>Category option</v>
      </c>
      <c r="F184" s="238">
        <f>VLOOKUP($B184,[4]Codes!$A:$K,5,FALSE)</f>
        <v>1</v>
      </c>
      <c r="G184" s="50"/>
      <c r="H184" s="50"/>
      <c r="I184" s="50"/>
      <c r="J184" s="50"/>
      <c r="K184" s="238" t="str">
        <f>VLOOKUP($B184,[4]Codes!$A:$K,9,FALSE)</f>
        <v>Yes</v>
      </c>
      <c r="L184" s="50"/>
      <c r="M184" s="405" t="str">
        <f>VLOOKUP($B184,[4]Codes!$A:$K,11,FALSE)</f>
        <v>Sim</v>
      </c>
      <c r="N184" s="47" t="str">
        <f>A187</f>
        <v>ME2.02</v>
      </c>
      <c r="Q184" s="41" t="s">
        <v>140</v>
      </c>
    </row>
    <row r="185" spans="1:18" s="44" customFormat="1" outlineLevel="1">
      <c r="A185" s="52"/>
      <c r="B185" s="52" t="s">
        <v>320</v>
      </c>
      <c r="C185" s="238" t="str">
        <f>VLOOKUP($B185,[4]Codes!$A:$K,2,FALSE)</f>
        <v>Response</v>
      </c>
      <c r="D185" s="50"/>
      <c r="E185" s="238" t="str">
        <f>VLOOKUP($B185,[4]Codes!$A:$K,4,FALSE)</f>
        <v>Category option</v>
      </c>
      <c r="F185" s="238">
        <f>VLOOKUP($B185,[4]Codes!$A:$K,5,FALSE)</f>
        <v>998</v>
      </c>
      <c r="G185" s="50"/>
      <c r="H185" s="50"/>
      <c r="I185" s="50"/>
      <c r="J185" s="50"/>
      <c r="K185" s="238" t="str">
        <f>VLOOKUP($B185,[4]Codes!$A:$K,9,FALSE)</f>
        <v>Don't know</v>
      </c>
      <c r="L185" s="50"/>
      <c r="M185" s="405" t="str">
        <f>VLOOKUP($B185,[4]Codes!$A:$K,11,FALSE)</f>
        <v>La hatene</v>
      </c>
      <c r="N185" s="109" t="s">
        <v>139</v>
      </c>
      <c r="Q185" s="41" t="s">
        <v>140</v>
      </c>
    </row>
    <row r="186" spans="1:18" s="44" customFormat="1" outlineLevel="1">
      <c r="A186" s="52"/>
      <c r="B186" s="52" t="s">
        <v>923</v>
      </c>
      <c r="C186" s="238" t="str">
        <f>VLOOKUP($B186,[4]Codes!$A:$K,2,FALSE)</f>
        <v>Response</v>
      </c>
      <c r="D186" s="50"/>
      <c r="E186" s="238" t="str">
        <f>VLOOKUP($B186,[4]Codes!$A:$K,4,FALSE)</f>
        <v>Category option</v>
      </c>
      <c r="F186" s="238">
        <f>VLOOKUP($B186,[4]Codes!$A:$K,5,FALSE)</f>
        <v>999</v>
      </c>
      <c r="G186" s="50"/>
      <c r="H186" s="50"/>
      <c r="I186" s="50"/>
      <c r="J186" s="50"/>
      <c r="K186" s="238" t="str">
        <f>VLOOKUP($B186,[4]Codes!$A:$K,9,FALSE)</f>
        <v>Refused to answer</v>
      </c>
      <c r="L186" s="50"/>
      <c r="M186" s="405" t="str">
        <f>VLOOKUP($B186,[4]Codes!$A:$K,11,FALSE)</f>
        <v>Lakohi fo resposta</v>
      </c>
      <c r="N186" s="109" t="s">
        <v>139</v>
      </c>
      <c r="Q186" s="41" t="s">
        <v>140</v>
      </c>
    </row>
    <row r="187" spans="1:18" s="43" customFormat="1">
      <c r="A187" s="93" t="s">
        <v>1385</v>
      </c>
      <c r="B187" s="42"/>
      <c r="C187" s="42" t="s">
        <v>11</v>
      </c>
      <c r="D187" s="42" t="s">
        <v>137</v>
      </c>
      <c r="E187" s="113" t="s">
        <v>1256</v>
      </c>
      <c r="F187" s="113"/>
      <c r="G187" s="49"/>
      <c r="H187" s="49"/>
      <c r="I187" s="49"/>
      <c r="J187" s="113" t="s">
        <v>1386</v>
      </c>
      <c r="L187" s="49" t="s">
        <v>1387</v>
      </c>
      <c r="N187" s="123"/>
      <c r="O187" s="41"/>
      <c r="P187" s="41"/>
      <c r="Q187" s="46" t="s">
        <v>1332</v>
      </c>
      <c r="R187" s="41">
        <v>0</v>
      </c>
    </row>
    <row r="188" spans="1:18" s="35" customFormat="1" outlineLevel="1">
      <c r="A188" s="93"/>
      <c r="B188" s="93"/>
      <c r="C188" s="113" t="s">
        <v>24</v>
      </c>
      <c r="D188" s="50"/>
      <c r="E188" s="113" t="s">
        <v>104</v>
      </c>
      <c r="F188" s="113" t="s">
        <v>1388</v>
      </c>
      <c r="G188" s="113"/>
      <c r="H188" s="113"/>
      <c r="I188" s="113"/>
      <c r="J188" s="113"/>
      <c r="K188" s="113"/>
      <c r="L188" s="113"/>
      <c r="M188" s="404"/>
      <c r="N188" s="109" t="s">
        <v>139</v>
      </c>
      <c r="O188" s="49"/>
      <c r="P188" s="49"/>
      <c r="Q188" s="49"/>
      <c r="R188" s="41"/>
    </row>
    <row r="189" spans="1:18" outlineLevel="1">
      <c r="A189" s="52"/>
      <c r="B189" s="52" t="s">
        <v>320</v>
      </c>
      <c r="C189" s="238" t="str">
        <f>VLOOKUP($B189,[4]Codes!$A:$K,2,FALSE)</f>
        <v>Response</v>
      </c>
      <c r="D189" s="50"/>
      <c r="E189" s="238" t="str">
        <f>VLOOKUP($B189,[4]Codes!$A:$K,4,FALSE)</f>
        <v>Category option</v>
      </c>
      <c r="F189" s="238">
        <f>VLOOKUP($B189,[4]Codes!$A:$K,5,FALSE)</f>
        <v>998</v>
      </c>
      <c r="G189" s="50"/>
      <c r="H189" s="50"/>
      <c r="I189" s="50"/>
      <c r="J189" s="50"/>
      <c r="K189" s="238" t="str">
        <f>VLOOKUP($B189,[4]Codes!$A:$K,9,FALSE)</f>
        <v>Don't know</v>
      </c>
      <c r="L189" s="50"/>
      <c r="M189" s="405" t="str">
        <f>VLOOKUP($B189,[4]Codes!$A:$K,11,FALSE)</f>
        <v>La hatene</v>
      </c>
      <c r="N189" s="47" t="s">
        <v>139</v>
      </c>
      <c r="R189" s="41" t="s">
        <v>140</v>
      </c>
    </row>
    <row r="190" spans="1:18" s="166" customFormat="1">
      <c r="A190" s="166" t="s">
        <v>1389</v>
      </c>
      <c r="B190" s="289"/>
      <c r="C190" s="165"/>
      <c r="D190" s="165"/>
      <c r="E190" s="165"/>
      <c r="F190" s="165"/>
      <c r="G190" s="165"/>
      <c r="H190" s="165"/>
      <c r="I190" s="165"/>
      <c r="K190" s="165"/>
      <c r="L190" s="165"/>
      <c r="M190" s="165"/>
      <c r="N190" s="190"/>
      <c r="O190" s="167"/>
      <c r="P190" s="167"/>
      <c r="Q190" s="167"/>
      <c r="R190" s="167"/>
    </row>
    <row r="191" spans="1:18" s="35" customFormat="1">
      <c r="A191" s="93" t="s">
        <v>1390</v>
      </c>
      <c r="B191" s="93"/>
      <c r="C191" s="113" t="s">
        <v>11</v>
      </c>
      <c r="D191" s="113" t="s">
        <v>137</v>
      </c>
      <c r="E191" s="113" t="s">
        <v>26</v>
      </c>
      <c r="F191" s="113" t="s">
        <v>54</v>
      </c>
      <c r="G191" s="113"/>
      <c r="H191" s="113"/>
      <c r="I191" s="113"/>
      <c r="J191" s="113" t="s">
        <v>1391</v>
      </c>
      <c r="K191" s="113"/>
      <c r="L191" s="113" t="s">
        <v>1392</v>
      </c>
      <c r="M191" s="113"/>
      <c r="N191" s="62"/>
      <c r="O191" s="49" t="s">
        <v>1393</v>
      </c>
      <c r="P191" s="49"/>
      <c r="Q191" s="49"/>
      <c r="R191" s="49"/>
    </row>
    <row r="192" spans="1:18" outlineLevel="1">
      <c r="A192" s="52"/>
      <c r="B192" s="52" t="s">
        <v>138</v>
      </c>
      <c r="C192" s="238" t="str">
        <f>VLOOKUP($B192,[4]Codes!$A:$K,2,FALSE)</f>
        <v>Response</v>
      </c>
      <c r="D192" s="50"/>
      <c r="E192" s="238" t="str">
        <f>VLOOKUP($B192,[4]Codes!$A:$K,4,FALSE)</f>
        <v>Category option</v>
      </c>
      <c r="F192" s="238">
        <f>VLOOKUP($B192,[4]Codes!$A:$K,5,FALSE)</f>
        <v>0</v>
      </c>
      <c r="G192" s="50"/>
      <c r="H192" s="50"/>
      <c r="I192" s="50"/>
      <c r="J192" s="414"/>
      <c r="K192" s="414" t="str">
        <f>VLOOKUP($B192,[4]Codes!$A:$K,9,FALSE)</f>
        <v>No</v>
      </c>
      <c r="L192" s="50"/>
      <c r="M192" s="405" t="str">
        <f>VLOOKUP($B192,[4]Codes!$A:$K,11,FALSE)</f>
        <v>Lae</v>
      </c>
      <c r="N192" s="47" t="str">
        <f>A224</f>
        <v>ME3.05</v>
      </c>
    </row>
    <row r="193" spans="1:18" outlineLevel="1">
      <c r="A193" s="52"/>
      <c r="B193" s="52" t="s">
        <v>141</v>
      </c>
      <c r="C193" s="238" t="str">
        <f>VLOOKUP($B193,[4]Codes!$A:$K,2,FALSE)</f>
        <v>Response</v>
      </c>
      <c r="D193" s="50"/>
      <c r="E193" s="238" t="str">
        <f>VLOOKUP($B193,[4]Codes!$A:$K,4,FALSE)</f>
        <v>Category option</v>
      </c>
      <c r="F193" s="238">
        <f>VLOOKUP($B193,[4]Codes!$A:$K,5,FALSE)</f>
        <v>1</v>
      </c>
      <c r="G193" s="50"/>
      <c r="H193" s="50"/>
      <c r="I193" s="50"/>
      <c r="J193" s="414"/>
      <c r="K193" s="414" t="str">
        <f>VLOOKUP($B193,[4]Codes!$A:$K,9,FALSE)</f>
        <v>Yes</v>
      </c>
      <c r="L193" s="50"/>
      <c r="M193" s="405" t="str">
        <f>VLOOKUP($B193,[4]Codes!$A:$K,11,FALSE)</f>
        <v>Sim</v>
      </c>
      <c r="N193" s="47" t="str">
        <f>A195</f>
        <v>ME3.02</v>
      </c>
    </row>
    <row r="194" spans="1:18" outlineLevel="1">
      <c r="A194" s="52"/>
      <c r="B194" s="52" t="s">
        <v>320</v>
      </c>
      <c r="C194" s="238" t="str">
        <f>VLOOKUP($B194,[4]Codes!$A:$K,2,FALSE)</f>
        <v>Response</v>
      </c>
      <c r="D194" s="50"/>
      <c r="E194" s="238" t="str">
        <f>VLOOKUP($B194,[4]Codes!$A:$K,4,FALSE)</f>
        <v>Category option</v>
      </c>
      <c r="F194" s="238">
        <f>VLOOKUP($B194,[4]Codes!$A:$K,5,FALSE)</f>
        <v>998</v>
      </c>
      <c r="G194" s="50"/>
      <c r="H194" s="50"/>
      <c r="I194" s="50"/>
      <c r="J194" s="414"/>
      <c r="K194" s="414" t="str">
        <f>VLOOKUP($B194,[4]Codes!$A:$K,9,FALSE)</f>
        <v>Don't know</v>
      </c>
      <c r="L194" s="50"/>
      <c r="M194" s="405" t="str">
        <f>VLOOKUP($B194,[4]Codes!$A:$K,11,FALSE)</f>
        <v>La hatene</v>
      </c>
      <c r="N194" s="47" t="str">
        <f>A224</f>
        <v>ME3.05</v>
      </c>
    </row>
    <row r="195" spans="1:18" s="35" customFormat="1">
      <c r="A195" s="93" t="s">
        <v>1394</v>
      </c>
      <c r="B195" s="93"/>
      <c r="C195" s="113" t="s">
        <v>11</v>
      </c>
      <c r="D195" s="113" t="s">
        <v>137</v>
      </c>
      <c r="E195" s="113" t="s">
        <v>121</v>
      </c>
      <c r="F195" s="113" t="s">
        <v>54</v>
      </c>
      <c r="G195" s="113"/>
      <c r="H195" s="113"/>
      <c r="I195" s="113"/>
      <c r="J195" s="413" t="s">
        <v>1395</v>
      </c>
      <c r="K195" s="413"/>
      <c r="L195" s="113" t="s">
        <v>1396</v>
      </c>
      <c r="M195" s="404"/>
      <c r="N195" s="62"/>
      <c r="O195" s="49"/>
      <c r="P195" s="49"/>
      <c r="Q195" s="49"/>
      <c r="R195" s="49"/>
    </row>
    <row r="196" spans="1:18" s="35" customFormat="1" outlineLevel="1">
      <c r="A196" s="93"/>
      <c r="B196" s="52" t="s">
        <v>1397</v>
      </c>
      <c r="C196" s="238" t="str">
        <f>VLOOKUP($B196,[4]Codes!$A:$K,2,FALSE)</f>
        <v>Response</v>
      </c>
      <c r="D196" s="50"/>
      <c r="E196" s="238" t="str">
        <f>VLOOKUP($B196,[4]Codes!$A:$K,4,FALSE)</f>
        <v>Category option</v>
      </c>
      <c r="F196" s="238">
        <f>VLOOKUP($B196,[4]Codes!$A:$K,5,FALSE)</f>
        <v>3</v>
      </c>
      <c r="G196" s="50"/>
      <c r="H196" s="50"/>
      <c r="I196" s="50"/>
      <c r="J196" s="414"/>
      <c r="K196" s="414" t="str">
        <f>VLOOKUP($B196,[4]Codes!$A:$K,9,FALSE)</f>
        <v>Piped To Yard / Plot (On-Site)</v>
      </c>
      <c r="L196" s="50"/>
      <c r="M196" s="405" t="str">
        <f>VLOOKUP($B196,[4]Codes!$A:$K,11,FALSE)</f>
        <v xml:space="preserve">Pipa iha uma ninin (iha fatin) </v>
      </c>
      <c r="N196" s="210" t="str">
        <f>$A$209</f>
        <v>ME3.03</v>
      </c>
      <c r="O196" s="49"/>
      <c r="P196" s="49"/>
      <c r="Q196" s="49"/>
      <c r="R196" s="49"/>
    </row>
    <row r="197" spans="1:18" s="35" customFormat="1" outlineLevel="1">
      <c r="A197" s="93"/>
      <c r="B197" s="52" t="s">
        <v>1398</v>
      </c>
      <c r="C197" s="238" t="str">
        <f>VLOOKUP($B197,[4]Codes!$A:$K,2,FALSE)</f>
        <v>Response</v>
      </c>
      <c r="D197" s="50"/>
      <c r="E197" s="238" t="str">
        <f>VLOOKUP($B197,[4]Codes!$A:$K,4,FALSE)</f>
        <v>Category option</v>
      </c>
      <c r="F197" s="238">
        <f>VLOOKUP($B197,[4]Codes!$A:$K,5,FALSE)</f>
        <v>4</v>
      </c>
      <c r="G197" s="50"/>
      <c r="H197" s="50"/>
      <c r="I197" s="50"/>
      <c r="J197" s="414"/>
      <c r="K197" s="414" t="str">
        <f>VLOOKUP($B197,[4]Codes!$A:$K,9,FALSE)</f>
        <v>Tap / Standpipe Off-Site</v>
      </c>
      <c r="L197" s="50"/>
      <c r="M197" s="405" t="str">
        <f>VLOOKUP($B197,[4]Codes!$A:$K,11,FALSE)</f>
        <v>Torneira</v>
      </c>
      <c r="N197" s="210" t="str">
        <f t="shared" ref="N197:N205" si="2">$A$209</f>
        <v>ME3.03</v>
      </c>
      <c r="O197" s="49"/>
      <c r="P197" s="49"/>
      <c r="Q197" s="49"/>
      <c r="R197" s="49"/>
    </row>
    <row r="198" spans="1:18" s="35" customFormat="1" outlineLevel="1">
      <c r="A198" s="93"/>
      <c r="B198" s="52" t="s">
        <v>1399</v>
      </c>
      <c r="C198" s="238" t="str">
        <f>VLOOKUP($B198,[4]Codes!$A:$K,2,FALSE)</f>
        <v>Response</v>
      </c>
      <c r="D198" s="50"/>
      <c r="E198" s="238" t="str">
        <f>VLOOKUP($B198,[4]Codes!$A:$K,4,FALSE)</f>
        <v>Category option</v>
      </c>
      <c r="F198" s="238">
        <f>VLOOKUP($B198,[4]Codes!$A:$K,5,FALSE)</f>
        <v>5</v>
      </c>
      <c r="G198" s="50"/>
      <c r="H198" s="50"/>
      <c r="I198" s="50"/>
      <c r="J198" s="414"/>
      <c r="K198" s="414" t="str">
        <f>VLOOKUP($B198,[4]Codes!$A:$K,9,FALSE)</f>
        <v>Well</v>
      </c>
      <c r="L198" s="50"/>
      <c r="M198" s="405" t="str">
        <f>VLOOKUP($B198,[4]Codes!$A:$K,11,FALSE)</f>
        <v>Be posu</v>
      </c>
      <c r="N198" s="210" t="str">
        <f t="shared" si="2"/>
        <v>ME3.03</v>
      </c>
      <c r="O198" s="49"/>
      <c r="P198" s="49"/>
      <c r="Q198" s="49"/>
      <c r="R198" s="49"/>
    </row>
    <row r="199" spans="1:18" s="35" customFormat="1" outlineLevel="1">
      <c r="A199" s="93"/>
      <c r="B199" s="52" t="s">
        <v>1400</v>
      </c>
      <c r="C199" s="238" t="str">
        <f>VLOOKUP($B199,[4]Codes!$A:$K,2,FALSE)</f>
        <v>Response</v>
      </c>
      <c r="D199" s="50"/>
      <c r="E199" s="238" t="str">
        <f>VLOOKUP($B199,[4]Codes!$A:$K,4,FALSE)</f>
        <v>Category option</v>
      </c>
      <c r="F199" s="238">
        <f>VLOOKUP($B199,[4]Codes!$A:$K,5,FALSE)</f>
        <v>6</v>
      </c>
      <c r="G199" s="50"/>
      <c r="H199" s="50"/>
      <c r="I199" s="50"/>
      <c r="J199" s="414"/>
      <c r="K199" s="414" t="str">
        <f>VLOOKUP($B199,[4]Codes!$A:$K,9,FALSE)</f>
        <v>Borehole</v>
      </c>
      <c r="L199" s="50"/>
      <c r="M199" s="405" t="str">
        <f>VLOOKUP($B199,[4]Codes!$A:$K,11,FALSE)</f>
        <v xml:space="preserve">Ke'e be </v>
      </c>
      <c r="N199" s="210" t="str">
        <f t="shared" si="2"/>
        <v>ME3.03</v>
      </c>
      <c r="O199" s="49"/>
      <c r="P199" s="49"/>
      <c r="Q199" s="49"/>
      <c r="R199" s="49"/>
    </row>
    <row r="200" spans="1:18" s="35" customFormat="1" outlineLevel="1">
      <c r="A200" s="93"/>
      <c r="B200" s="52" t="s">
        <v>1401</v>
      </c>
      <c r="C200" s="238" t="str">
        <f>VLOOKUP($B200,[4]Codes!$A:$K,2,FALSE)</f>
        <v>Response</v>
      </c>
      <c r="D200" s="50"/>
      <c r="E200" s="238" t="str">
        <f>VLOOKUP($B200,[4]Codes!$A:$K,4,FALSE)</f>
        <v>Category option</v>
      </c>
      <c r="F200" s="238">
        <f>VLOOKUP($B200,[4]Codes!$A:$K,5,FALSE)</f>
        <v>7</v>
      </c>
      <c r="G200" s="50"/>
      <c r="H200" s="50"/>
      <c r="I200" s="50"/>
      <c r="J200" s="414"/>
      <c r="K200" s="414" t="str">
        <f>VLOOKUP($B200,[4]Codes!$A:$K,9,FALSE)</f>
        <v>Spring</v>
      </c>
      <c r="L200" s="50"/>
      <c r="M200" s="405" t="str">
        <f>VLOOKUP($B200,[4]Codes!$A:$K,11,FALSE)</f>
        <v>Be moris</v>
      </c>
      <c r="N200" s="210" t="str">
        <f t="shared" si="2"/>
        <v>ME3.03</v>
      </c>
      <c r="O200" s="49"/>
      <c r="P200" s="49"/>
      <c r="Q200" s="49"/>
      <c r="R200" s="49"/>
    </row>
    <row r="201" spans="1:18" s="35" customFormat="1" outlineLevel="1">
      <c r="A201" s="93"/>
      <c r="B201" s="52" t="s">
        <v>1402</v>
      </c>
      <c r="C201" s="238" t="str">
        <f>VLOOKUP($B201,[4]Codes!$A:$K,2,FALSE)</f>
        <v>Response</v>
      </c>
      <c r="D201" s="50"/>
      <c r="E201" s="238" t="str">
        <f>VLOOKUP($B201,[4]Codes!$A:$K,4,FALSE)</f>
        <v>Category option</v>
      </c>
      <c r="F201" s="238">
        <f>VLOOKUP($B201,[4]Codes!$A:$K,5,FALSE)</f>
        <v>8</v>
      </c>
      <c r="G201" s="50"/>
      <c r="H201" s="50"/>
      <c r="I201" s="50"/>
      <c r="J201" s="414"/>
      <c r="K201" s="414" t="str">
        <f>VLOOKUP($B201,[4]Codes!$A:$K,9,FALSE)</f>
        <v>River / Stream</v>
      </c>
      <c r="L201" s="50"/>
      <c r="M201" s="405" t="str">
        <f>VLOOKUP($B201,[4]Codes!$A:$K,11,FALSE)</f>
        <v>Mota / be sulin</v>
      </c>
      <c r="N201" s="210" t="str">
        <f t="shared" si="2"/>
        <v>ME3.03</v>
      </c>
      <c r="O201" s="49"/>
      <c r="P201" s="49"/>
      <c r="Q201" s="49"/>
      <c r="R201" s="49"/>
    </row>
    <row r="202" spans="1:18" s="35" customFormat="1" outlineLevel="1">
      <c r="A202" s="93"/>
      <c r="B202" s="52" t="s">
        <v>1403</v>
      </c>
      <c r="C202" s="238" t="str">
        <f>VLOOKUP($B202,[4]Codes!$A:$K,2,FALSE)</f>
        <v>Response</v>
      </c>
      <c r="D202" s="50"/>
      <c r="E202" s="238" t="str">
        <f>VLOOKUP($B202,[4]Codes!$A:$K,4,FALSE)</f>
        <v>Category option</v>
      </c>
      <c r="F202" s="238">
        <f>VLOOKUP($B202,[4]Codes!$A:$K,5,FALSE)</f>
        <v>9</v>
      </c>
      <c r="G202" s="50"/>
      <c r="H202" s="50"/>
      <c r="I202" s="50"/>
      <c r="J202" s="414"/>
      <c r="K202" s="414" t="str">
        <f>VLOOKUP($B202,[4]Codes!$A:$K,9,FALSE)</f>
        <v>Dam / Lake / Pond</v>
      </c>
      <c r="L202" s="50"/>
      <c r="M202" s="405" t="str">
        <f>VLOOKUP($B202,[4]Codes!$A:$K,11,FALSE)</f>
        <v>Kolam / lagua</v>
      </c>
      <c r="N202" s="210" t="str">
        <f t="shared" si="2"/>
        <v>ME3.03</v>
      </c>
      <c r="O202" s="49"/>
      <c r="P202" s="49"/>
      <c r="Q202" s="49"/>
      <c r="R202" s="49"/>
    </row>
    <row r="203" spans="1:18" s="35" customFormat="1" outlineLevel="1">
      <c r="A203" s="93"/>
      <c r="B203" s="52" t="s">
        <v>1404</v>
      </c>
      <c r="C203" s="238" t="str">
        <f>VLOOKUP($B203,[4]Codes!$A:$K,2,FALSE)</f>
        <v>Response</v>
      </c>
      <c r="D203" s="50"/>
      <c r="E203" s="238" t="str">
        <f>VLOOKUP($B203,[4]Codes!$A:$K,4,FALSE)</f>
        <v>Category option</v>
      </c>
      <c r="F203" s="238">
        <f>VLOOKUP($B203,[4]Codes!$A:$K,5,FALSE)</f>
        <v>10</v>
      </c>
      <c r="G203" s="50"/>
      <c r="H203" s="50"/>
      <c r="I203" s="50"/>
      <c r="J203" s="414"/>
      <c r="K203" s="414" t="str">
        <f>VLOOKUP($B203,[4]Codes!$A:$K,9,FALSE)</f>
        <v xml:space="preserve">Canal / Irrigation Channel  </v>
      </c>
      <c r="L203" s="50"/>
      <c r="M203" s="405" t="str">
        <f>VLOOKUP($B203,[4]Codes!$A:$K,11,FALSE)</f>
        <v xml:space="preserve">Be dalan / kanal irigasaun </v>
      </c>
      <c r="N203" s="210" t="str">
        <f t="shared" si="2"/>
        <v>ME3.03</v>
      </c>
      <c r="O203" s="49"/>
      <c r="P203" s="49"/>
      <c r="Q203" s="49"/>
      <c r="R203" s="49"/>
    </row>
    <row r="204" spans="1:18" s="35" customFormat="1" outlineLevel="1">
      <c r="A204" s="93"/>
      <c r="B204" s="52" t="s">
        <v>1405</v>
      </c>
      <c r="C204" s="238" t="str">
        <f>VLOOKUP($B204,[4]Codes!$A:$K,2,FALSE)</f>
        <v>Response</v>
      </c>
      <c r="D204" s="50"/>
      <c r="E204" s="238" t="str">
        <f>VLOOKUP($B204,[4]Codes!$A:$K,4,FALSE)</f>
        <v>Category option</v>
      </c>
      <c r="F204" s="238">
        <f>VLOOKUP($B204,[4]Codes!$A:$K,5,FALSE)</f>
        <v>11</v>
      </c>
      <c r="G204" s="50"/>
      <c r="H204" s="50"/>
      <c r="I204" s="50"/>
      <c r="J204" s="414"/>
      <c r="K204" s="414" t="str">
        <f>VLOOKUP($B204,[4]Codes!$A:$K,9,FALSE)</f>
        <v>Rainwater</v>
      </c>
      <c r="L204" s="50"/>
      <c r="M204" s="405" t="str">
        <f>VLOOKUP($B204,[4]Codes!$A:$K,11,FALSE)</f>
        <v>Udan been</v>
      </c>
      <c r="N204" s="210" t="str">
        <f t="shared" si="2"/>
        <v>ME3.03</v>
      </c>
      <c r="O204" s="49"/>
      <c r="P204" s="49"/>
      <c r="Q204" s="49"/>
      <c r="R204" s="49"/>
    </row>
    <row r="205" spans="1:18" s="35" customFormat="1" outlineLevel="1">
      <c r="A205" s="93"/>
      <c r="B205" s="52" t="s">
        <v>1406</v>
      </c>
      <c r="C205" s="238" t="str">
        <f>VLOOKUP($B205,[4]Codes!$A:$K,2,FALSE)</f>
        <v>Response</v>
      </c>
      <c r="D205" s="50"/>
      <c r="E205" s="238" t="str">
        <f>VLOOKUP($B205,[4]Codes!$A:$K,4,FALSE)</f>
        <v>Category option</v>
      </c>
      <c r="F205" s="238">
        <f>VLOOKUP($B205,[4]Codes!$A:$K,5,FALSE)</f>
        <v>12</v>
      </c>
      <c r="G205" s="50"/>
      <c r="H205" s="50"/>
      <c r="I205" s="50"/>
      <c r="J205" s="414"/>
      <c r="K205" s="414" t="str">
        <f>VLOOKUP($B205,[4]Codes!$A:$K,9,FALSE)</f>
        <v>Truck / Cart / Tanker</v>
      </c>
      <c r="L205" s="50"/>
      <c r="M205" s="405" t="str">
        <f>VLOOKUP($B205,[4]Codes!$A:$K,11,FALSE)</f>
        <v>Trek / gerobak / Tanke</v>
      </c>
      <c r="N205" s="210" t="str">
        <f t="shared" si="2"/>
        <v>ME3.03</v>
      </c>
      <c r="O205" s="49"/>
      <c r="P205" s="49"/>
      <c r="Q205" s="49"/>
      <c r="R205" s="49"/>
    </row>
    <row r="206" spans="1:18" outlineLevel="1">
      <c r="A206" s="52"/>
      <c r="B206" s="52" t="s">
        <v>428</v>
      </c>
      <c r="C206" s="238" t="str">
        <f>VLOOKUP($B206,[4]Codes!$A:$K,2,FALSE)</f>
        <v>Response</v>
      </c>
      <c r="D206" s="50"/>
      <c r="E206" s="238" t="str">
        <f>VLOOKUP($B206,[4]Codes!$A:$K,4,FALSE)</f>
        <v>Category option</v>
      </c>
      <c r="F206" s="238">
        <f>VLOOKUP($B206,[4]Codes!$A:$K,5,FALSE)</f>
        <v>997</v>
      </c>
      <c r="G206" s="50"/>
      <c r="H206" s="50"/>
      <c r="I206" s="50"/>
      <c r="J206" s="414"/>
      <c r="K206" s="414" t="str">
        <f>VLOOKUP($B206,[4]Codes!$A:$K,9,FALSE)</f>
        <v>Other (specify)</v>
      </c>
      <c r="L206" s="50"/>
      <c r="M206" s="405" t="str">
        <f>VLOOKUP($B206,[4]Codes!$A:$K,11,FALSE)</f>
        <v>Seluk (spesifika)</v>
      </c>
      <c r="N206" s="47" t="str">
        <f>A208</f>
        <v>ME3.02x</v>
      </c>
    </row>
    <row r="207" spans="1:18" outlineLevel="1">
      <c r="A207" s="52"/>
      <c r="B207" s="52" t="s">
        <v>320</v>
      </c>
      <c r="C207" s="238" t="str">
        <f>VLOOKUP($B207,[4]Codes!$A:$K,2,FALSE)</f>
        <v>Response</v>
      </c>
      <c r="D207" s="50"/>
      <c r="E207" s="238" t="str">
        <f>VLOOKUP($B207,[4]Codes!$A:$K,4,FALSE)</f>
        <v>Category option</v>
      </c>
      <c r="F207" s="238">
        <f>VLOOKUP($B207,[4]Codes!$A:$K,5,FALSE)</f>
        <v>998</v>
      </c>
      <c r="G207" s="50"/>
      <c r="H207" s="50"/>
      <c r="I207" s="50"/>
      <c r="J207" s="414"/>
      <c r="K207" s="414" t="str">
        <f>VLOOKUP($B207,[4]Codes!$A:$K,9,FALSE)</f>
        <v>Don't know</v>
      </c>
      <c r="L207" s="50"/>
      <c r="M207" s="405" t="str">
        <f>VLOOKUP($B207,[4]Codes!$A:$K,11,FALSE)</f>
        <v>La hatene</v>
      </c>
      <c r="N207" s="210" t="str">
        <f>$A$209</f>
        <v>ME3.03</v>
      </c>
    </row>
    <row r="208" spans="1:18" s="35" customFormat="1">
      <c r="A208" s="93" t="s">
        <v>1407</v>
      </c>
      <c r="B208" s="93"/>
      <c r="C208" s="113" t="s">
        <v>11</v>
      </c>
      <c r="D208" s="267" t="s">
        <v>20</v>
      </c>
      <c r="E208" s="113" t="s">
        <v>66</v>
      </c>
      <c r="F208" s="113" t="s">
        <v>21</v>
      </c>
      <c r="G208" s="113"/>
      <c r="H208" s="113"/>
      <c r="I208" s="113"/>
      <c r="J208" s="413" t="s">
        <v>1408</v>
      </c>
      <c r="K208" s="413"/>
      <c r="L208" s="113" t="s">
        <v>1409</v>
      </c>
      <c r="M208" s="113"/>
      <c r="N208" s="210" t="str">
        <f>$A$209</f>
        <v>ME3.03</v>
      </c>
      <c r="O208" s="49"/>
      <c r="P208" s="49"/>
      <c r="Q208" s="49"/>
      <c r="R208" s="49"/>
    </row>
    <row r="209" spans="1:18" s="35" customFormat="1">
      <c r="A209" s="93" t="s">
        <v>1410</v>
      </c>
      <c r="B209" s="93"/>
      <c r="C209" s="113" t="s">
        <v>11</v>
      </c>
      <c r="D209" s="113" t="s">
        <v>137</v>
      </c>
      <c r="E209" s="113" t="s">
        <v>26</v>
      </c>
      <c r="F209" s="113" t="s">
        <v>54</v>
      </c>
      <c r="G209" s="113"/>
      <c r="H209" s="113"/>
      <c r="I209" s="113"/>
      <c r="J209" s="510" t="s">
        <v>1411</v>
      </c>
      <c r="K209" s="510"/>
      <c r="L209" s="510" t="s">
        <v>1412</v>
      </c>
      <c r="M209" s="510"/>
      <c r="N209" s="62"/>
      <c r="O209" s="49"/>
      <c r="P209" s="49"/>
      <c r="Q209" s="49"/>
      <c r="R209" s="49"/>
    </row>
    <row r="210" spans="1:18" outlineLevel="1">
      <c r="A210" s="52"/>
      <c r="B210" s="52" t="s">
        <v>138</v>
      </c>
      <c r="C210" s="238" t="str">
        <f>VLOOKUP($B210,[4]Codes!$A:$K,2,FALSE)</f>
        <v>Response</v>
      </c>
      <c r="D210" s="50"/>
      <c r="E210" s="238" t="str">
        <f>VLOOKUP($B210,[4]Codes!$A:$K,4,FALSE)</f>
        <v>Category option</v>
      </c>
      <c r="F210" s="238">
        <f>VLOOKUP($B210,[4]Codes!$A:$K,5,FALSE)</f>
        <v>0</v>
      </c>
      <c r="G210" s="50"/>
      <c r="H210" s="50"/>
      <c r="I210" s="50"/>
      <c r="J210" s="414"/>
      <c r="K210" s="414" t="str">
        <f>VLOOKUP($B210,[4]Codes!$A:$K,9,FALSE)</f>
        <v>No</v>
      </c>
      <c r="L210" s="405"/>
      <c r="M210" s="405" t="str">
        <f>VLOOKUP($B210,[4]Codes!$A:$K,11,FALSE)</f>
        <v>Lae</v>
      </c>
      <c r="N210" s="47" t="str">
        <f>A224</f>
        <v>ME3.05</v>
      </c>
    </row>
    <row r="211" spans="1:18" outlineLevel="1">
      <c r="A211" s="52"/>
      <c r="B211" s="52" t="s">
        <v>141</v>
      </c>
      <c r="C211" s="238" t="str">
        <f>VLOOKUP($B211,[4]Codes!$A:$K,2,FALSE)</f>
        <v>Response</v>
      </c>
      <c r="D211" s="50"/>
      <c r="E211" s="238" t="str">
        <f>VLOOKUP($B211,[4]Codes!$A:$K,4,FALSE)</f>
        <v>Category option</v>
      </c>
      <c r="F211" s="238">
        <f>VLOOKUP($B211,[4]Codes!$A:$K,5,FALSE)</f>
        <v>1</v>
      </c>
      <c r="G211" s="50"/>
      <c r="H211" s="50"/>
      <c r="I211" s="50"/>
      <c r="J211" s="414"/>
      <c r="K211" s="414" t="str">
        <f>VLOOKUP($B211,[4]Codes!$A:$K,9,FALSE)</f>
        <v>Yes</v>
      </c>
      <c r="L211" s="405"/>
      <c r="M211" s="405" t="str">
        <f>VLOOKUP($B211,[4]Codes!$A:$K,11,FALSE)</f>
        <v>Sim</v>
      </c>
      <c r="N211" s="47" t="str">
        <f>A214</f>
        <v>ME3.04</v>
      </c>
    </row>
    <row r="212" spans="1:18" outlineLevel="1">
      <c r="A212" s="52"/>
      <c r="B212" s="52" t="s">
        <v>320</v>
      </c>
      <c r="C212" s="238" t="str">
        <f>VLOOKUP($B212,[4]Codes!$A:$K,2,FALSE)</f>
        <v>Response</v>
      </c>
      <c r="D212" s="50"/>
      <c r="E212" s="238" t="str">
        <f>VLOOKUP($B212,[4]Codes!$A:$K,4,FALSE)</f>
        <v>Category option</v>
      </c>
      <c r="F212" s="238">
        <f>VLOOKUP($B212,[4]Codes!$A:$K,5,FALSE)</f>
        <v>998</v>
      </c>
      <c r="G212" s="50"/>
      <c r="H212" s="50"/>
      <c r="I212" s="50"/>
      <c r="J212" s="414"/>
      <c r="K212" s="414" t="str">
        <f>VLOOKUP($B212,[4]Codes!$A:$K,9,FALSE)</f>
        <v>Don't know</v>
      </c>
      <c r="L212" s="405"/>
      <c r="M212" s="405" t="str">
        <f>VLOOKUP($B212,[4]Codes!$A:$K,11,FALSE)</f>
        <v>La hatene</v>
      </c>
      <c r="N212" s="47" t="str">
        <f>A224</f>
        <v>ME3.05</v>
      </c>
    </row>
    <row r="213" spans="1:18" outlineLevel="1">
      <c r="A213" s="52"/>
      <c r="B213" s="52" t="s">
        <v>923</v>
      </c>
      <c r="C213" s="238" t="str">
        <f>VLOOKUP($B213,[4]Codes!$A:$K,2,FALSE)</f>
        <v>Response</v>
      </c>
      <c r="D213" s="50"/>
      <c r="E213" s="238" t="str">
        <f>VLOOKUP($B213,[4]Codes!$A:$K,4,FALSE)</f>
        <v>Category option</v>
      </c>
      <c r="F213" s="238">
        <f>VLOOKUP($B213,[4]Codes!$A:$K,5,FALSE)</f>
        <v>999</v>
      </c>
      <c r="G213" s="50"/>
      <c r="H213" s="50"/>
      <c r="I213" s="50"/>
      <c r="J213" s="414"/>
      <c r="K213" s="414" t="str">
        <f>VLOOKUP($B213,[4]Codes!$A:$K,9,FALSE)</f>
        <v>Refused to answer</v>
      </c>
      <c r="L213" s="405"/>
      <c r="M213" s="405" t="str">
        <f>VLOOKUP($B213,[4]Codes!$A:$K,11,FALSE)</f>
        <v>Lakohi fo resposta</v>
      </c>
      <c r="N213" s="47" t="str">
        <f>A224</f>
        <v>ME3.05</v>
      </c>
    </row>
    <row r="214" spans="1:18" s="35" customFormat="1">
      <c r="A214" s="93" t="s">
        <v>1413</v>
      </c>
      <c r="B214" s="93"/>
      <c r="C214" s="113" t="s">
        <v>11</v>
      </c>
      <c r="D214" s="113" t="s">
        <v>137</v>
      </c>
      <c r="E214" s="113" t="s">
        <v>121</v>
      </c>
      <c r="F214" s="113" t="s">
        <v>54</v>
      </c>
      <c r="G214" s="113"/>
      <c r="H214" s="113"/>
      <c r="I214" s="113"/>
      <c r="J214" s="413" t="s">
        <v>1414</v>
      </c>
      <c r="K214" s="413"/>
      <c r="L214" s="404" t="s">
        <v>1415</v>
      </c>
      <c r="M214" s="404"/>
      <c r="N214" s="62"/>
      <c r="O214" s="49"/>
      <c r="P214" s="49"/>
      <c r="Q214" s="49"/>
      <c r="R214" s="49"/>
    </row>
    <row r="215" spans="1:18" s="35" customFormat="1" outlineLevel="1">
      <c r="A215" s="93"/>
      <c r="B215" s="290" t="s">
        <v>1416</v>
      </c>
      <c r="C215" s="238" t="str">
        <f>VLOOKUP($B215,[4]Codes!$A:$K,2,FALSE)</f>
        <v>Response</v>
      </c>
      <c r="D215" s="50"/>
      <c r="E215" s="238" t="str">
        <f>VLOOKUP($B215,[4]Codes!$A:$K,4,FALSE)</f>
        <v>Category option</v>
      </c>
      <c r="F215" s="238">
        <f>VLOOKUP($B215,[4]Codes!$A:$K,5,FALSE)</f>
        <v>1</v>
      </c>
      <c r="G215" s="50"/>
      <c r="H215" s="50"/>
      <c r="I215" s="50"/>
      <c r="J215" s="414"/>
      <c r="K215" s="414" t="str">
        <f>VLOOKUP($B215,[4]Codes!$A:$K,9,FALSE)</f>
        <v>Rain came at the wrong time</v>
      </c>
      <c r="L215" s="405"/>
      <c r="M215" s="405" t="str">
        <f>VLOOKUP($B215,[4]Codes!$A:$K,11,FALSE)</f>
        <v>Udan been mak la tuir nia tempu</v>
      </c>
      <c r="N215" s="109" t="str">
        <f>A224</f>
        <v>ME3.05</v>
      </c>
      <c r="O215" s="49"/>
      <c r="P215" s="49"/>
      <c r="Q215" s="49"/>
      <c r="R215" s="49"/>
    </row>
    <row r="216" spans="1:18" s="35" customFormat="1" outlineLevel="1">
      <c r="A216" s="93"/>
      <c r="B216" s="290" t="s">
        <v>1417</v>
      </c>
      <c r="C216" s="238" t="str">
        <f>VLOOKUP($B216,[4]Codes!$A:$K,2,FALSE)</f>
        <v>Response</v>
      </c>
      <c r="D216" s="50"/>
      <c r="E216" s="238" t="str">
        <f>VLOOKUP($B216,[4]Codes!$A:$K,4,FALSE)</f>
        <v>Category option</v>
      </c>
      <c r="F216" s="238">
        <f>VLOOKUP($B216,[4]Codes!$A:$K,5,FALSE)</f>
        <v>2</v>
      </c>
      <c r="G216" s="50"/>
      <c r="H216" s="50"/>
      <c r="I216" s="50"/>
      <c r="J216" s="414"/>
      <c r="K216" s="414" t="str">
        <f>VLOOKUP($B216,[4]Codes!$A:$K,9,FALSE)</f>
        <v>Source was dry</v>
      </c>
      <c r="L216" s="405"/>
      <c r="M216" s="405" t="str">
        <f>VLOOKUP($B216,[4]Codes!$A:$K,11,FALSE)</f>
        <v>Be matan maran</v>
      </c>
      <c r="N216" s="109" t="str">
        <f>A224</f>
        <v>ME3.05</v>
      </c>
      <c r="O216" s="49"/>
      <c r="P216" s="49"/>
      <c r="Q216" s="49"/>
      <c r="R216" s="49"/>
    </row>
    <row r="217" spans="1:18" s="35" customFormat="1" outlineLevel="1">
      <c r="A217" s="93"/>
      <c r="B217" s="290" t="s">
        <v>1418</v>
      </c>
      <c r="C217" s="238" t="str">
        <f>VLOOKUP($B217,[4]Codes!$A:$K,2,FALSE)</f>
        <v>Response</v>
      </c>
      <c r="D217" s="50"/>
      <c r="E217" s="238" t="str">
        <f>VLOOKUP($B217,[4]Codes!$A:$K,4,FALSE)</f>
        <v>Category option</v>
      </c>
      <c r="F217" s="238">
        <f>VLOOKUP($B217,[4]Codes!$A:$K,5,FALSE)</f>
        <v>3</v>
      </c>
      <c r="G217" s="50"/>
      <c r="H217" s="50"/>
      <c r="I217" s="50"/>
      <c r="J217" s="414"/>
      <c r="K217" s="414" t="str">
        <f>VLOOKUP($B217,[4]Codes!$A:$K,9,FALSE)</f>
        <v>Source was broken down</v>
      </c>
      <c r="L217" s="405"/>
      <c r="M217" s="405" t="str">
        <f>VLOOKUP($B217,[4]Codes!$A:$K,11,FALSE)</f>
        <v>Sistema be ou kanu mak at ou tohar tiha / kanu kuak</v>
      </c>
      <c r="N217" s="109" t="str">
        <f>A224</f>
        <v>ME3.05</v>
      </c>
      <c r="O217" s="49"/>
      <c r="P217" s="49"/>
      <c r="Q217" s="49"/>
      <c r="R217" s="49"/>
    </row>
    <row r="218" spans="1:18" s="35" customFormat="1" outlineLevel="1">
      <c r="A218" s="93"/>
      <c r="B218" s="290" t="s">
        <v>1419</v>
      </c>
      <c r="C218" s="238" t="str">
        <f>VLOOKUP($B218,[4]Codes!$A:$K,2,FALSE)</f>
        <v>Response</v>
      </c>
      <c r="D218" s="50"/>
      <c r="E218" s="238" t="str">
        <f>VLOOKUP($B218,[4]Codes!$A:$K,4,FALSE)</f>
        <v>Category option</v>
      </c>
      <c r="F218" s="238">
        <f>VLOOKUP($B218,[4]Codes!$A:$K,5,FALSE)</f>
        <v>4</v>
      </c>
      <c r="G218" s="50"/>
      <c r="H218" s="50"/>
      <c r="I218" s="50"/>
      <c r="J218" s="414"/>
      <c r="K218" s="414" t="str">
        <f>VLOOKUP($B218,[4]Codes!$A:$K,9,FALSE)</f>
        <v>Dispute over source</v>
      </c>
      <c r="L218" s="405"/>
      <c r="M218" s="405" t="str">
        <f>VLOOKUP($B218,[4]Codes!$A:$K,11,FALSE)</f>
        <v>Problema entre ema</v>
      </c>
      <c r="N218" s="109" t="str">
        <f>A224</f>
        <v>ME3.05</v>
      </c>
      <c r="O218" s="49"/>
      <c r="P218" s="49"/>
      <c r="Q218" s="49"/>
      <c r="R218" s="49"/>
    </row>
    <row r="219" spans="1:18" s="35" customFormat="1" outlineLevel="1">
      <c r="A219" s="93"/>
      <c r="B219" s="290" t="s">
        <v>1420</v>
      </c>
      <c r="C219" s="238" t="str">
        <f>VLOOKUP($B219,[4]Codes!$A:$K,2,FALSE)</f>
        <v>Response</v>
      </c>
      <c r="D219" s="50"/>
      <c r="E219" s="238" t="str">
        <f>VLOOKUP($B219,[4]Codes!$A:$K,4,FALSE)</f>
        <v>Category option</v>
      </c>
      <c r="F219" s="238">
        <f>VLOOKUP($B219,[4]Codes!$A:$K,5,FALSE)</f>
        <v>5</v>
      </c>
      <c r="G219" s="50"/>
      <c r="H219" s="50"/>
      <c r="I219" s="50"/>
      <c r="J219" s="414"/>
      <c r="K219" s="414" t="str">
        <f>VLOOKUP($B219,[4]Codes!$A:$K,9,FALSE)</f>
        <v>No access to source</v>
      </c>
      <c r="L219" s="405"/>
      <c r="M219" s="405" t="str">
        <f>VLOOKUP($B219,[4]Codes!$A:$K,11,FALSE)</f>
        <v>Laiha aksesu ba be matan</v>
      </c>
      <c r="N219" s="109" t="str">
        <f>A224</f>
        <v>ME3.05</v>
      </c>
      <c r="O219" s="49"/>
      <c r="P219" s="49"/>
      <c r="Q219" s="49"/>
      <c r="R219" s="49"/>
    </row>
    <row r="220" spans="1:18" outlineLevel="1">
      <c r="A220" s="52"/>
      <c r="B220" s="52" t="s">
        <v>428</v>
      </c>
      <c r="C220" s="238" t="str">
        <f>VLOOKUP($B220,[4]Codes!$A:$K,2,FALSE)</f>
        <v>Response</v>
      </c>
      <c r="D220" s="50"/>
      <c r="E220" s="238" t="str">
        <f>VLOOKUP($B220,[4]Codes!$A:$K,4,FALSE)</f>
        <v>Category option</v>
      </c>
      <c r="F220" s="238">
        <f>VLOOKUP($B220,[4]Codes!$A:$K,5,FALSE)</f>
        <v>997</v>
      </c>
      <c r="G220" s="50"/>
      <c r="H220" s="50"/>
      <c r="I220" s="50"/>
      <c r="J220" s="414"/>
      <c r="K220" s="414" t="str">
        <f>VLOOKUP($B220,[4]Codes!$A:$K,9,FALSE)</f>
        <v>Other (specify)</v>
      </c>
      <c r="L220" s="405"/>
      <c r="M220" s="405" t="str">
        <f>VLOOKUP($B220,[4]Codes!$A:$K,11,FALSE)</f>
        <v>Seluk (spesifika)</v>
      </c>
      <c r="N220" s="47" t="str">
        <f>A223</f>
        <v>ME3.04x</v>
      </c>
    </row>
    <row r="221" spans="1:18" outlineLevel="1">
      <c r="A221" s="52"/>
      <c r="B221" s="52" t="s">
        <v>320</v>
      </c>
      <c r="C221" s="238" t="str">
        <f>VLOOKUP($B221,[4]Codes!$A:$K,2,FALSE)</f>
        <v>Response</v>
      </c>
      <c r="D221" s="50"/>
      <c r="E221" s="238" t="str">
        <f>VLOOKUP($B221,[4]Codes!$A:$K,4,FALSE)</f>
        <v>Category option</v>
      </c>
      <c r="F221" s="238">
        <f>VLOOKUP($B221,[4]Codes!$A:$K,5,FALSE)</f>
        <v>998</v>
      </c>
      <c r="G221" s="50"/>
      <c r="H221" s="50"/>
      <c r="I221" s="50"/>
      <c r="J221" s="414"/>
      <c r="K221" s="414" t="str">
        <f>VLOOKUP($B221,[4]Codes!$A:$K,9,FALSE)</f>
        <v>Don't know</v>
      </c>
      <c r="L221" s="405"/>
      <c r="M221" s="405" t="str">
        <f>VLOOKUP($B221,[4]Codes!$A:$K,11,FALSE)</f>
        <v>La hatene</v>
      </c>
      <c r="N221" s="47" t="str">
        <f>A224</f>
        <v>ME3.05</v>
      </c>
    </row>
    <row r="222" spans="1:18" outlineLevel="1">
      <c r="A222" s="52"/>
      <c r="B222" s="52" t="s">
        <v>923</v>
      </c>
      <c r="C222" s="238" t="str">
        <f>VLOOKUP($B222,[4]Codes!$A:$K,2,FALSE)</f>
        <v>Response</v>
      </c>
      <c r="D222" s="50"/>
      <c r="E222" s="238" t="str">
        <f>VLOOKUP($B222,[4]Codes!$A:$K,4,FALSE)</f>
        <v>Category option</v>
      </c>
      <c r="F222" s="238">
        <f>VLOOKUP($B222,[4]Codes!$A:$K,5,FALSE)</f>
        <v>999</v>
      </c>
      <c r="G222" s="50"/>
      <c r="H222" s="50"/>
      <c r="I222" s="50"/>
      <c r="J222" s="414"/>
      <c r="K222" s="414" t="str">
        <f>VLOOKUP($B222,[4]Codes!$A:$K,9,FALSE)</f>
        <v>Refused to answer</v>
      </c>
      <c r="L222" s="405"/>
      <c r="M222" s="405" t="str">
        <f>VLOOKUP($B222,[4]Codes!$A:$K,11,FALSE)</f>
        <v>Lakohi fo resposta</v>
      </c>
      <c r="N222" s="47" t="str">
        <f>A224</f>
        <v>ME3.05</v>
      </c>
    </row>
    <row r="223" spans="1:18" s="35" customFormat="1">
      <c r="A223" s="93" t="s">
        <v>1421</v>
      </c>
      <c r="B223" s="93"/>
      <c r="C223" s="113" t="s">
        <v>11</v>
      </c>
      <c r="D223" s="267" t="s">
        <v>20</v>
      </c>
      <c r="E223" s="113" t="s">
        <v>66</v>
      </c>
      <c r="F223" s="113" t="s">
        <v>21</v>
      </c>
      <c r="G223" s="113"/>
      <c r="H223" s="113"/>
      <c r="I223" s="113"/>
      <c r="J223" s="113" t="s">
        <v>1422</v>
      </c>
      <c r="K223" s="113"/>
      <c r="L223" s="113" t="s">
        <v>1409</v>
      </c>
      <c r="M223" s="113"/>
      <c r="N223" s="109" t="str">
        <f>A224</f>
        <v>ME3.05</v>
      </c>
      <c r="O223" s="49"/>
      <c r="P223" s="49"/>
      <c r="Q223" s="49"/>
      <c r="R223" s="49"/>
    </row>
    <row r="224" spans="1:18" s="35" customFormat="1" ht="36.75" customHeight="1">
      <c r="A224" s="93" t="s">
        <v>1423</v>
      </c>
      <c r="B224" s="93"/>
      <c r="C224" s="404" t="s">
        <v>11</v>
      </c>
      <c r="D224" s="404" t="s">
        <v>137</v>
      </c>
      <c r="E224" s="404" t="s">
        <v>26</v>
      </c>
      <c r="F224" s="404" t="s">
        <v>54</v>
      </c>
      <c r="G224" s="404"/>
      <c r="H224" s="404"/>
      <c r="I224" s="404"/>
      <c r="J224" s="404" t="s">
        <v>1424</v>
      </c>
      <c r="K224" s="413"/>
      <c r="L224" s="509" t="s">
        <v>1425</v>
      </c>
      <c r="M224" s="509"/>
      <c r="N224" s="109"/>
      <c r="O224" s="49"/>
      <c r="P224" s="49"/>
      <c r="Q224" s="49"/>
      <c r="R224" s="41"/>
    </row>
    <row r="225" spans="1:19" outlineLevel="1">
      <c r="A225" s="52"/>
      <c r="B225" s="52" t="s">
        <v>138</v>
      </c>
      <c r="C225" s="238" t="str">
        <f>VLOOKUP($B225,[4]Codes!$A:$K,2,FALSE)</f>
        <v>Response</v>
      </c>
      <c r="D225" s="50"/>
      <c r="E225" s="238" t="str">
        <f>VLOOKUP($B225,[4]Codes!$A:$K,4,FALSE)</f>
        <v>Category option</v>
      </c>
      <c r="F225" s="238">
        <f>VLOOKUP($B225,[4]Codes!$A:$K,5,FALSE)</f>
        <v>0</v>
      </c>
      <c r="G225" s="50"/>
      <c r="H225" s="50"/>
      <c r="I225" s="50"/>
      <c r="J225" s="50"/>
      <c r="K225" s="414" t="str">
        <f>VLOOKUP($B225,[4]Codes!$A:$K,9,FALSE)</f>
        <v>No</v>
      </c>
      <c r="L225" s="50"/>
      <c r="M225" s="405" t="str">
        <f>VLOOKUP($B225,[4]Codes!$A:$K,11,FALSE)</f>
        <v>Lae</v>
      </c>
      <c r="N225" s="47" t="s">
        <v>139</v>
      </c>
    </row>
    <row r="226" spans="1:19" outlineLevel="1">
      <c r="A226" s="52"/>
      <c r="B226" s="52" t="s">
        <v>141</v>
      </c>
      <c r="C226" s="238" t="str">
        <f>VLOOKUP($B226,[4]Codes!$A:$K,2,FALSE)</f>
        <v>Response</v>
      </c>
      <c r="D226" s="50"/>
      <c r="E226" s="238" t="str">
        <f>VLOOKUP($B226,[4]Codes!$A:$K,4,FALSE)</f>
        <v>Category option</v>
      </c>
      <c r="F226" s="238">
        <f>VLOOKUP($B226,[4]Codes!$A:$K,5,FALSE)</f>
        <v>1</v>
      </c>
      <c r="G226" s="50"/>
      <c r="H226" s="50"/>
      <c r="I226" s="50"/>
      <c r="J226" s="50"/>
      <c r="K226" s="414" t="str">
        <f>VLOOKUP($B226,[4]Codes!$A:$K,9,FALSE)</f>
        <v>Yes</v>
      </c>
      <c r="L226" s="50"/>
      <c r="M226" s="405" t="str">
        <f>VLOOKUP($B226,[4]Codes!$A:$K,11,FALSE)</f>
        <v>Sim</v>
      </c>
      <c r="N226" s="47" t="s">
        <v>139</v>
      </c>
    </row>
    <row r="227" spans="1:19" outlineLevel="1">
      <c r="A227" s="52"/>
      <c r="B227" s="52" t="s">
        <v>320</v>
      </c>
      <c r="C227" s="238" t="str">
        <f>VLOOKUP($B227,[4]Codes!$A:$K,2,FALSE)</f>
        <v>Response</v>
      </c>
      <c r="D227" s="50"/>
      <c r="E227" s="238" t="str">
        <f>VLOOKUP($B227,[4]Codes!$A:$K,4,FALSE)</f>
        <v>Category option</v>
      </c>
      <c r="F227" s="238">
        <f>VLOOKUP($B227,[4]Codes!$A:$K,5,FALSE)</f>
        <v>998</v>
      </c>
      <c r="G227" s="50"/>
      <c r="H227" s="50"/>
      <c r="I227" s="50"/>
      <c r="J227" s="50"/>
      <c r="K227" s="414" t="str">
        <f>VLOOKUP($B227,[4]Codes!$A:$K,9,FALSE)</f>
        <v>Don't know</v>
      </c>
      <c r="L227" s="50"/>
      <c r="M227" s="405" t="str">
        <f>VLOOKUP($B227,[4]Codes!$A:$K,11,FALSE)</f>
        <v>La hatene</v>
      </c>
      <c r="N227" s="47" t="s">
        <v>139</v>
      </c>
    </row>
    <row r="228" spans="1:19" outlineLevel="1">
      <c r="A228" s="52"/>
      <c r="B228" s="52" t="s">
        <v>923</v>
      </c>
      <c r="C228" s="238" t="str">
        <f>VLOOKUP($B228,[4]Codes!$A:$K,2,FALSE)</f>
        <v>Response</v>
      </c>
      <c r="D228" s="50"/>
      <c r="E228" s="238" t="str">
        <f>VLOOKUP($B228,[4]Codes!$A:$K,4,FALSE)</f>
        <v>Category option</v>
      </c>
      <c r="F228" s="238">
        <f>VLOOKUP($B228,[4]Codes!$A:$K,5,FALSE)</f>
        <v>999</v>
      </c>
      <c r="G228" s="50"/>
      <c r="H228" s="50"/>
      <c r="I228" s="50"/>
      <c r="J228" s="50"/>
      <c r="K228" s="414" t="str">
        <f>VLOOKUP($B228,[4]Codes!$A:$K,9,FALSE)</f>
        <v>Refused to answer</v>
      </c>
      <c r="L228" s="50"/>
      <c r="M228" s="405" t="str">
        <f>VLOOKUP($B228,[4]Codes!$A:$K,11,FALSE)</f>
        <v>Lakohi fo resposta</v>
      </c>
      <c r="N228" s="47" t="s">
        <v>139</v>
      </c>
    </row>
    <row r="229" spans="1:19" s="166" customFormat="1">
      <c r="A229" s="166" t="s">
        <v>1426</v>
      </c>
      <c r="B229" s="289"/>
      <c r="C229" s="165"/>
      <c r="D229" s="165"/>
      <c r="E229" s="165"/>
      <c r="F229" s="165"/>
      <c r="G229" s="165"/>
      <c r="H229" s="165"/>
      <c r="I229" s="165"/>
      <c r="K229" s="165"/>
      <c r="L229" s="165"/>
      <c r="M229" s="165"/>
      <c r="N229" s="190"/>
      <c r="O229" s="167"/>
      <c r="P229" s="167"/>
      <c r="Q229" s="167"/>
      <c r="R229" s="167"/>
    </row>
    <row r="230" spans="1:19" s="35" customFormat="1">
      <c r="A230" s="93" t="s">
        <v>1427</v>
      </c>
      <c r="B230" s="93"/>
      <c r="C230" s="113" t="s">
        <v>11</v>
      </c>
      <c r="D230" s="113" t="s">
        <v>137</v>
      </c>
      <c r="E230" s="113" t="s">
        <v>704</v>
      </c>
      <c r="F230" s="113" t="s">
        <v>54</v>
      </c>
      <c r="G230" s="113"/>
      <c r="H230" s="113"/>
      <c r="I230" s="113"/>
      <c r="J230" s="510" t="s">
        <v>1428</v>
      </c>
      <c r="K230" s="510"/>
      <c r="L230" s="113"/>
      <c r="M230" s="113" t="s">
        <v>1429</v>
      </c>
      <c r="N230" s="109"/>
      <c r="O230" s="49"/>
      <c r="P230" s="49"/>
      <c r="Q230" s="49"/>
      <c r="R230" s="41" t="s">
        <v>140</v>
      </c>
    </row>
    <row r="231" spans="1:19" outlineLevel="1">
      <c r="B231" s="52" t="s">
        <v>1430</v>
      </c>
      <c r="C231" s="238" t="str">
        <f>VLOOKUP($B231,[4]Codes!$A:$K,2,FALSE)</f>
        <v>Row item</v>
      </c>
      <c r="D231" s="50"/>
      <c r="E231" s="238" t="str">
        <f>VLOOKUP($B231,[4]Codes!$A:$K,4,FALSE)</f>
        <v>Row item</v>
      </c>
      <c r="F231" s="238">
        <f>VLOOKUP($B231,[4]Codes!$A:$K,5,FALSE)</f>
        <v>0</v>
      </c>
      <c r="G231" s="50"/>
      <c r="H231" s="50"/>
      <c r="I231" s="50"/>
      <c r="J231" s="50"/>
      <c r="K231" s="414" t="str">
        <f>VLOOKUP($B231,[4]Codes!$A:$K,9,FALSE)</f>
        <v>Drought or insufficient water?</v>
      </c>
      <c r="L231" s="50"/>
      <c r="M231" s="405" t="s">
        <v>2998</v>
      </c>
      <c r="N231" s="47"/>
      <c r="R231" s="41" t="s">
        <v>140</v>
      </c>
    </row>
    <row r="232" spans="1:19" outlineLevel="1">
      <c r="B232" s="52" t="s">
        <v>1431</v>
      </c>
      <c r="C232" s="238" t="str">
        <f>VLOOKUP($B232,[4]Codes!$A:$K,2,FALSE)</f>
        <v>Row item</v>
      </c>
      <c r="D232" s="50"/>
      <c r="E232" s="238" t="str">
        <f>VLOOKUP($B232,[4]Codes!$A:$K,4,FALSE)</f>
        <v>Row item</v>
      </c>
      <c r="F232" s="238">
        <f>VLOOKUP($B232,[4]Codes!$A:$K,5,FALSE)</f>
        <v>0</v>
      </c>
      <c r="G232" s="50"/>
      <c r="H232" s="50"/>
      <c r="I232" s="50"/>
      <c r="J232" s="50"/>
      <c r="K232" s="414" t="str">
        <f>VLOOKUP($B232,[4]Codes!$A:$K,9,FALSE)</f>
        <v>Flooding?</v>
      </c>
      <c r="L232" s="50"/>
      <c r="M232" s="405" t="s">
        <v>2999</v>
      </c>
      <c r="N232" s="47"/>
      <c r="R232" s="41" t="s">
        <v>140</v>
      </c>
    </row>
    <row r="233" spans="1:19" outlineLevel="1">
      <c r="B233" s="52" t="s">
        <v>1432</v>
      </c>
      <c r="C233" s="238" t="str">
        <f>VLOOKUP($B233,[4]Codes!$A:$K,2,FALSE)</f>
        <v>Row item</v>
      </c>
      <c r="D233" s="50"/>
      <c r="E233" s="238" t="str">
        <f>VLOOKUP($B233,[4]Codes!$A:$K,4,FALSE)</f>
        <v>Row item</v>
      </c>
      <c r="F233" s="238">
        <f>VLOOKUP($B233,[4]Codes!$A:$K,5,FALSE)</f>
        <v>0</v>
      </c>
      <c r="G233" s="50"/>
      <c r="H233" s="50"/>
      <c r="I233" s="50"/>
      <c r="J233" s="50"/>
      <c r="K233" s="414" t="str">
        <f>VLOOKUP($B233,[4]Codes!$A:$K,9,FALSE)</f>
        <v>Fire?</v>
      </c>
      <c r="L233" s="50"/>
      <c r="M233" s="405" t="s">
        <v>3000</v>
      </c>
      <c r="N233" s="47"/>
      <c r="R233" s="41"/>
    </row>
    <row r="234" spans="1:19" outlineLevel="1">
      <c r="B234" s="52" t="s">
        <v>1433</v>
      </c>
      <c r="C234" s="238" t="str">
        <f>VLOOKUP($B234,[4]Codes!$A:$K,2,FALSE)</f>
        <v>Row item</v>
      </c>
      <c r="D234" s="50"/>
      <c r="E234" s="238" t="str">
        <f>VLOOKUP($B234,[4]Codes!$A:$K,4,FALSE)</f>
        <v>Row item</v>
      </c>
      <c r="F234" s="238">
        <f>VLOOKUP($B234,[4]Codes!$A:$K,5,FALSE)</f>
        <v>0</v>
      </c>
      <c r="G234" s="50"/>
      <c r="H234" s="50"/>
      <c r="I234" s="50"/>
      <c r="J234" s="50"/>
      <c r="K234" s="414" t="str">
        <f>VLOOKUP($B234,[4]Codes!$A:$K,9,FALSE)</f>
        <v>Pests?</v>
      </c>
      <c r="L234" s="50"/>
      <c r="M234" s="405" t="s">
        <v>3001</v>
      </c>
      <c r="N234" s="47" t="s">
        <v>139</v>
      </c>
      <c r="O234" s="49" t="s">
        <v>1434</v>
      </c>
      <c r="R234" s="41"/>
    </row>
    <row r="235" spans="1:19" s="166" customFormat="1">
      <c r="A235" s="166" t="s">
        <v>1435</v>
      </c>
      <c r="B235" s="167"/>
      <c r="C235" s="167"/>
      <c r="D235" s="167"/>
      <c r="E235" s="167"/>
      <c r="F235" s="167"/>
      <c r="G235" s="167"/>
      <c r="H235" s="167"/>
      <c r="I235" s="167"/>
      <c r="J235" s="167"/>
      <c r="K235" s="165"/>
      <c r="L235" s="229" t="s">
        <v>1436</v>
      </c>
      <c r="M235" s="228"/>
      <c r="N235" s="190"/>
      <c r="O235" s="167"/>
      <c r="P235" s="167"/>
      <c r="Q235" s="167"/>
      <c r="R235" s="230" t="s">
        <v>140</v>
      </c>
    </row>
    <row r="236" spans="1:19" s="43" customFormat="1">
      <c r="A236" s="46" t="s">
        <v>1437</v>
      </c>
      <c r="B236" s="42"/>
      <c r="C236" s="42" t="s">
        <v>11</v>
      </c>
      <c r="D236" s="287" t="s">
        <v>703</v>
      </c>
      <c r="E236" s="113" t="s">
        <v>704</v>
      </c>
      <c r="F236" s="42" t="s">
        <v>54</v>
      </c>
      <c r="G236" s="44"/>
      <c r="H236" s="44"/>
      <c r="I236" s="44"/>
      <c r="J236" s="291" t="s">
        <v>1438</v>
      </c>
      <c r="L236" s="49" t="s">
        <v>1439</v>
      </c>
      <c r="M236" s="44"/>
      <c r="N236" s="45"/>
      <c r="O236" s="41" t="s">
        <v>1440</v>
      </c>
      <c r="P236" s="41"/>
      <c r="Q236" s="41"/>
      <c r="R236" s="41" t="s">
        <v>140</v>
      </c>
    </row>
    <row r="237" spans="1:19" outlineLevel="1">
      <c r="B237" s="44" t="s">
        <v>1441</v>
      </c>
      <c r="C237" s="238" t="str">
        <f>VLOOKUP($B237,[4]Codes!$A:$K,2,FALSE)</f>
        <v>Response</v>
      </c>
      <c r="D237" s="50"/>
      <c r="E237" s="238" t="str">
        <f>VLOOKUP($B237,[4]Codes!$A:$K,4,FALSE)</f>
        <v>Category option</v>
      </c>
      <c r="F237" s="238">
        <f>VLOOKUP($B237,[4]Codes!$A:$K,5,FALSE)</f>
        <v>3</v>
      </c>
      <c r="G237" s="50"/>
      <c r="H237" s="50"/>
      <c r="I237" s="50"/>
      <c r="J237" s="50"/>
      <c r="K237" s="414" t="str">
        <f>VLOOKUP($B237,[4]Codes!$A:$K,9,FALSE)</f>
        <v>Selling chickens or other livestock</v>
      </c>
      <c r="L237" s="50"/>
      <c r="M237" s="405" t="s">
        <v>1454</v>
      </c>
      <c r="N237" s="47"/>
      <c r="R237" s="41" t="s">
        <v>140</v>
      </c>
    </row>
    <row r="238" spans="1:19" outlineLevel="1">
      <c r="B238" s="44" t="s">
        <v>1442</v>
      </c>
      <c r="C238" s="238" t="str">
        <f>VLOOKUP($B238,[4]Codes!$A:$K,2,FALSE)</f>
        <v>Response</v>
      </c>
      <c r="D238" s="50"/>
      <c r="E238" s="238" t="str">
        <f>VLOOKUP($B238,[4]Codes!$A:$K,4,FALSE)</f>
        <v>Category option</v>
      </c>
      <c r="F238" s="238">
        <f>VLOOKUP($B238,[4]Codes!$A:$K,5,FALSE)</f>
        <v>4</v>
      </c>
      <c r="G238" s="50"/>
      <c r="H238" s="50"/>
      <c r="I238" s="50"/>
      <c r="J238" s="50"/>
      <c r="K238" s="414" t="str">
        <f>VLOOKUP($B238,[4]Codes!$A:$K,9,FALSE)</f>
        <v>Selling fish</v>
      </c>
      <c r="L238" s="50"/>
      <c r="M238" s="405" t="s">
        <v>1472</v>
      </c>
      <c r="N238" s="47"/>
      <c r="R238" s="41" t="s">
        <v>140</v>
      </c>
    </row>
    <row r="239" spans="1:19" ht="30" outlineLevel="1">
      <c r="A239" s="52"/>
      <c r="B239" s="44" t="s">
        <v>1443</v>
      </c>
      <c r="C239" s="238" t="str">
        <f>VLOOKUP($B239,[4]Codes!$A:$K,2,FALSE)</f>
        <v>Response</v>
      </c>
      <c r="D239" s="50"/>
      <c r="E239" s="238" t="str">
        <f>VLOOKUP($B239,[4]Codes!$A:$K,4,FALSE)</f>
        <v>Category option</v>
      </c>
      <c r="F239" s="238">
        <f>VLOOKUP($B239,[4]Codes!$A:$K,5,FALSE)</f>
        <v>6</v>
      </c>
      <c r="G239" s="50"/>
      <c r="H239" s="50"/>
      <c r="I239" s="50"/>
      <c r="J239" s="50"/>
      <c r="K239" s="414" t="str">
        <f>VLOOKUP($B239,[4]Codes!$A:$K,9,FALSE)</f>
        <v>Selling things on the street, in the market or in a kiosk [including crops bought and re-sold]</v>
      </c>
      <c r="L239" s="50"/>
      <c r="M239" s="406" t="s">
        <v>2994</v>
      </c>
      <c r="N239" s="47"/>
      <c r="R239" s="41" t="s">
        <v>140</v>
      </c>
      <c r="S239" s="292" t="s">
        <v>1444</v>
      </c>
    </row>
    <row r="240" spans="1:19" outlineLevel="1">
      <c r="A240" s="52"/>
      <c r="B240" s="44" t="s">
        <v>1445</v>
      </c>
      <c r="C240" s="238" t="str">
        <f>VLOOKUP($B240,[4]Codes!$A:$K,2,FALSE)</f>
        <v>Response</v>
      </c>
      <c r="D240" s="50"/>
      <c r="E240" s="238" t="str">
        <f>VLOOKUP($B240,[4]Codes!$A:$K,4,FALSE)</f>
        <v>Category option</v>
      </c>
      <c r="F240" s="238">
        <f>VLOOKUP($B240,[4]Codes!$A:$K,5,FALSE)</f>
        <v>7</v>
      </c>
      <c r="G240" s="50"/>
      <c r="H240" s="50"/>
      <c r="I240" s="50"/>
      <c r="J240" s="50"/>
      <c r="K240" s="414" t="str">
        <f>VLOOKUP($B240,[4]Codes!$A:$K,9,FALSE)</f>
        <v>Household member driving a taxi, mikrolet or truck</v>
      </c>
      <c r="L240" s="50"/>
      <c r="M240" s="405" t="s">
        <v>1506</v>
      </c>
      <c r="N240" s="47"/>
      <c r="R240" s="41" t="s">
        <v>140</v>
      </c>
      <c r="S240" s="292" t="s">
        <v>1446</v>
      </c>
    </row>
    <row r="241" spans="1:19" s="43" customFormat="1" outlineLevel="1">
      <c r="A241" s="46"/>
      <c r="B241" s="44" t="s">
        <v>1447</v>
      </c>
      <c r="C241" s="238" t="str">
        <f>VLOOKUP($B241,[4]Codes!$A:$K,2,FALSE)</f>
        <v>Response</v>
      </c>
      <c r="D241" s="50"/>
      <c r="E241" s="238" t="str">
        <f>VLOOKUP($B241,[4]Codes!$A:$K,4,FALSE)</f>
        <v>Category option</v>
      </c>
      <c r="F241" s="238">
        <f>VLOOKUP($B241,[4]Codes!$A:$K,5,FALSE)</f>
        <v>8</v>
      </c>
      <c r="G241" s="50"/>
      <c r="H241" s="50"/>
      <c r="I241" s="50"/>
      <c r="J241" s="50"/>
      <c r="K241" s="414" t="str">
        <f>VLOOKUP($B241,[4]Codes!$A:$K,9,FALSE)</f>
        <v>Salary or payment for working for an employer</v>
      </c>
      <c r="L241" s="50"/>
      <c r="M241" s="405" t="s">
        <v>2995</v>
      </c>
      <c r="N241" s="47"/>
      <c r="O241" s="41"/>
      <c r="P241" s="41"/>
      <c r="Q241" s="41"/>
      <c r="R241" s="41" t="s">
        <v>140</v>
      </c>
    </row>
    <row r="242" spans="1:19" outlineLevel="1">
      <c r="A242" s="52"/>
      <c r="B242" s="44" t="s">
        <v>1448</v>
      </c>
      <c r="C242" s="238" t="str">
        <f>VLOOKUP($B242,[4]Codes!$A:$K,2,FALSE)</f>
        <v>Response</v>
      </c>
      <c r="D242" s="50"/>
      <c r="E242" s="238" t="str">
        <f>VLOOKUP($B242,[4]Codes!$A:$K,4,FALSE)</f>
        <v>Category option</v>
      </c>
      <c r="F242" s="238">
        <f>VLOOKUP($B242,[4]Codes!$A:$K,5,FALSE)</f>
        <v>9</v>
      </c>
      <c r="G242" s="50"/>
      <c r="H242" s="50"/>
      <c r="I242" s="50"/>
      <c r="J242" s="50"/>
      <c r="K242" s="414" t="str">
        <f>VLOOKUP($B242,[4]Codes!$A:$K,9,FALSE)</f>
        <v>Government transfers or subsidies e.g. pension/war veteran payments</v>
      </c>
      <c r="L242" s="50"/>
      <c r="M242" s="405" t="s">
        <v>2996</v>
      </c>
      <c r="N242" s="47"/>
      <c r="R242" s="41" t="s">
        <v>140</v>
      </c>
    </row>
    <row r="243" spans="1:19" ht="30" outlineLevel="1">
      <c r="B243" s="44" t="s">
        <v>1449</v>
      </c>
      <c r="C243" s="238" t="str">
        <f>VLOOKUP($B243,[4]Codes!$A:$K,2,FALSE)</f>
        <v>Response</v>
      </c>
      <c r="D243" s="50"/>
      <c r="E243" s="238" t="str">
        <f>VLOOKUP($B243,[4]Codes!$A:$K,4,FALSE)</f>
        <v>Category option</v>
      </c>
      <c r="F243" s="238">
        <f>VLOOKUP($B243,[4]Codes!$A:$K,5,FALSE)</f>
        <v>10</v>
      </c>
      <c r="G243" s="50"/>
      <c r="H243" s="50"/>
      <c r="I243" s="50"/>
      <c r="J243" s="50"/>
      <c r="K243" s="414" t="str">
        <f>VLOOKUP($B243,[4]Codes!$A:$K,9,FALSE)</f>
        <v>Money received from people living outside this household, including money for bride price and traditional practices (gifts, remittances)</v>
      </c>
      <c r="L243" s="50"/>
      <c r="M243" s="406" t="s">
        <v>2997</v>
      </c>
      <c r="N243" s="47"/>
      <c r="R243" s="41" t="s">
        <v>140</v>
      </c>
    </row>
    <row r="244" spans="1:19" outlineLevel="1">
      <c r="B244" s="44" t="s">
        <v>1450</v>
      </c>
      <c r="C244" s="238" t="str">
        <f>VLOOKUP($B244,[4]Codes!$A:$K,2,FALSE)</f>
        <v>Response</v>
      </c>
      <c r="D244" s="50"/>
      <c r="E244" s="238" t="str">
        <f>VLOOKUP($B244,[4]Codes!$A:$K,4,FALSE)</f>
        <v>Category option</v>
      </c>
      <c r="F244" s="238">
        <f>VLOOKUP($B244,[4]Codes!$A:$K,5,FALSE)</f>
        <v>11</v>
      </c>
      <c r="G244" s="50"/>
      <c r="H244" s="50"/>
      <c r="I244" s="50"/>
      <c r="J244" s="50"/>
      <c r="K244" s="414" t="str">
        <f>VLOOKUP($B244,[4]Codes!$A:$K,9,FALSE)</f>
        <v>Earning money for project work (day-labourer)</v>
      </c>
      <c r="L244" s="50"/>
      <c r="M244" s="405" t="s">
        <v>1635</v>
      </c>
      <c r="N244" s="47"/>
      <c r="R244" s="41" t="s">
        <v>140</v>
      </c>
    </row>
    <row r="245" spans="1:19" outlineLevel="1">
      <c r="A245" s="52"/>
      <c r="B245" s="44" t="s">
        <v>1451</v>
      </c>
      <c r="C245" s="238" t="str">
        <f>VLOOKUP($B245,[4]Codes!$A:$K,2,FALSE)</f>
        <v>Response</v>
      </c>
      <c r="D245" s="50"/>
      <c r="E245" s="238" t="str">
        <f>VLOOKUP($B245,[4]Codes!$A:$K,4,FALSE)</f>
        <v>Category option</v>
      </c>
      <c r="F245" s="238">
        <f>VLOOKUP($B245,[4]Codes!$A:$K,5,FALSE)</f>
        <v>12</v>
      </c>
      <c r="G245" s="50"/>
      <c r="H245" s="50"/>
      <c r="I245" s="50"/>
      <c r="J245" s="50"/>
      <c r="K245" s="414" t="str">
        <f>VLOOKUP($B245,[4]Codes!$A:$K,9,FALSE)</f>
        <v>Earning money by working for self or household in another way [not crop income]</v>
      </c>
      <c r="L245" s="50"/>
      <c r="M245" s="405" t="s">
        <v>1615</v>
      </c>
      <c r="N245" s="47"/>
      <c r="R245" s="41" t="s">
        <v>140</v>
      </c>
      <c r="S245" s="293" t="s">
        <v>1452</v>
      </c>
    </row>
    <row r="246" spans="1:19" s="235" customFormat="1">
      <c r="A246" s="234" t="s">
        <v>1453</v>
      </c>
      <c r="B246" s="231"/>
      <c r="C246" s="231"/>
      <c r="D246" s="231"/>
      <c r="E246" s="231"/>
      <c r="F246" s="231"/>
      <c r="G246" s="233"/>
      <c r="H246" s="233"/>
      <c r="I246" s="233"/>
      <c r="J246" s="231"/>
      <c r="K246" s="233"/>
      <c r="L246" s="233" t="s">
        <v>1454</v>
      </c>
      <c r="M246" s="232"/>
      <c r="N246" s="236"/>
      <c r="O246" s="231"/>
      <c r="P246" s="231"/>
      <c r="Q246" s="231"/>
      <c r="R246" s="237" t="s">
        <v>140</v>
      </c>
    </row>
    <row r="247" spans="1:19" s="43" customFormat="1">
      <c r="A247" s="46" t="s">
        <v>1455</v>
      </c>
      <c r="B247" s="42"/>
      <c r="C247" s="42" t="s">
        <v>11</v>
      </c>
      <c r="D247" s="42" t="s">
        <v>137</v>
      </c>
      <c r="E247" s="113" t="s">
        <v>704</v>
      </c>
      <c r="F247" s="42" t="s">
        <v>54</v>
      </c>
      <c r="G247" s="49"/>
      <c r="H247" s="49"/>
      <c r="I247" s="49"/>
      <c r="J247" s="113" t="s">
        <v>1456</v>
      </c>
      <c r="L247" s="49" t="s">
        <v>1457</v>
      </c>
      <c r="M247" s="44"/>
      <c r="N247" s="45"/>
      <c r="O247" s="41"/>
      <c r="P247" s="41"/>
      <c r="Q247" s="46" t="s">
        <v>1458</v>
      </c>
      <c r="R247" s="41">
        <v>0</v>
      </c>
    </row>
    <row r="248" spans="1:19" s="43" customFormat="1" outlineLevel="1">
      <c r="A248" s="46"/>
      <c r="B248" s="44" t="s">
        <v>837</v>
      </c>
      <c r="C248" s="238" t="str">
        <f>VLOOKUP($B248,[4]Codes!$A:$K,2,FALSE)</f>
        <v>Response</v>
      </c>
      <c r="D248" s="50"/>
      <c r="E248" s="238" t="str">
        <f>VLOOKUP($B248,[4]Codes!$A:$K,4,FALSE)</f>
        <v>Category option</v>
      </c>
      <c r="F248" s="238">
        <f>VLOOKUP($B248,[4]Codes!$A:$K,5,FALSE)</f>
        <v>1</v>
      </c>
      <c r="G248" s="50"/>
      <c r="H248" s="50"/>
      <c r="I248" s="50"/>
      <c r="J248" s="50"/>
      <c r="K248" s="414" t="str">
        <f>VLOOKUP($B248,[4]Codes!$A:$K,9,FALSE)</f>
        <v>Chicken</v>
      </c>
      <c r="L248" s="50"/>
      <c r="M248" s="405" t="s">
        <v>839</v>
      </c>
      <c r="N248" s="47" t="str">
        <f>A261</f>
        <v>ME5.11</v>
      </c>
      <c r="O248" s="41"/>
      <c r="P248" s="41"/>
      <c r="Q248" s="46"/>
      <c r="R248" s="41" t="s">
        <v>140</v>
      </c>
    </row>
    <row r="249" spans="1:19" s="43" customFormat="1" outlineLevel="1">
      <c r="A249" s="46"/>
      <c r="B249" s="44" t="s">
        <v>840</v>
      </c>
      <c r="C249" s="238" t="str">
        <f>VLOOKUP($B249,[4]Codes!$A:$K,2,FALSE)</f>
        <v>Response</v>
      </c>
      <c r="D249" s="50"/>
      <c r="E249" s="238" t="str">
        <f>VLOOKUP($B249,[4]Codes!$A:$K,4,FALSE)</f>
        <v>Category option</v>
      </c>
      <c r="F249" s="238">
        <f>VLOOKUP($B249,[4]Codes!$A:$K,5,FALSE)</f>
        <v>2</v>
      </c>
      <c r="G249" s="50"/>
      <c r="H249" s="50"/>
      <c r="I249" s="50"/>
      <c r="J249" s="50"/>
      <c r="K249" s="414" t="str">
        <f>VLOOKUP($B249,[4]Codes!$A:$K,9,FALSE)</f>
        <v>Fighting rooster</v>
      </c>
      <c r="L249" s="50"/>
      <c r="M249" s="405" t="s">
        <v>842</v>
      </c>
      <c r="N249" s="47" t="str">
        <f>A261</f>
        <v>ME5.11</v>
      </c>
      <c r="O249" s="41"/>
      <c r="P249" s="41"/>
      <c r="Q249" s="46"/>
      <c r="R249" s="41" t="s">
        <v>140</v>
      </c>
    </row>
    <row r="250" spans="1:19" s="43" customFormat="1" outlineLevel="1">
      <c r="A250" s="46"/>
      <c r="B250" s="44" t="s">
        <v>843</v>
      </c>
      <c r="C250" s="238" t="str">
        <f>VLOOKUP($B250,[4]Codes!$A:$K,2,FALSE)</f>
        <v>Response</v>
      </c>
      <c r="D250" s="50"/>
      <c r="E250" s="238" t="str">
        <f>VLOOKUP($B250,[4]Codes!$A:$K,4,FALSE)</f>
        <v>Category option</v>
      </c>
      <c r="F250" s="238">
        <f>VLOOKUP($B250,[4]Codes!$A:$K,5,FALSE)</f>
        <v>3</v>
      </c>
      <c r="G250" s="50"/>
      <c r="H250" s="50"/>
      <c r="I250" s="50"/>
      <c r="J250" s="50"/>
      <c r="K250" s="414" t="str">
        <f>VLOOKUP($B250,[4]Codes!$A:$K,9,FALSE)</f>
        <v>Pig</v>
      </c>
      <c r="L250" s="50"/>
      <c r="M250" s="405" t="s">
        <v>845</v>
      </c>
      <c r="N250" s="47" t="str">
        <f>A261</f>
        <v>ME5.11</v>
      </c>
      <c r="O250" s="41"/>
      <c r="P250" s="41"/>
      <c r="Q250" s="46"/>
      <c r="R250" s="41" t="s">
        <v>140</v>
      </c>
    </row>
    <row r="251" spans="1:19" s="43" customFormat="1" outlineLevel="1">
      <c r="A251" s="46"/>
      <c r="B251" s="44" t="s">
        <v>846</v>
      </c>
      <c r="C251" s="238" t="str">
        <f>VLOOKUP($B251,[4]Codes!$A:$K,2,FALSE)</f>
        <v>Response</v>
      </c>
      <c r="D251" s="50"/>
      <c r="E251" s="238" t="str">
        <f>VLOOKUP($B251,[4]Codes!$A:$K,4,FALSE)</f>
        <v>Category option</v>
      </c>
      <c r="F251" s="238">
        <f>VLOOKUP($B251,[4]Codes!$A:$K,5,FALSE)</f>
        <v>4</v>
      </c>
      <c r="G251" s="50"/>
      <c r="H251" s="50"/>
      <c r="I251" s="50"/>
      <c r="J251" s="50"/>
      <c r="K251" s="414" t="str">
        <f>VLOOKUP($B251,[4]Codes!$A:$K,9,FALSE)</f>
        <v>Goat</v>
      </c>
      <c r="L251" s="50"/>
      <c r="M251" s="405" t="s">
        <v>848</v>
      </c>
      <c r="N251" s="47" t="str">
        <f>A261</f>
        <v>ME5.11</v>
      </c>
      <c r="O251" s="41"/>
      <c r="P251" s="41"/>
      <c r="Q251" s="46"/>
      <c r="R251" s="41" t="s">
        <v>140</v>
      </c>
    </row>
    <row r="252" spans="1:19" s="43" customFormat="1" outlineLevel="1">
      <c r="A252" s="46"/>
      <c r="B252" s="44" t="s">
        <v>849</v>
      </c>
      <c r="C252" s="238" t="str">
        <f>VLOOKUP($B252,[4]Codes!$A:$K,2,FALSE)</f>
        <v>Response</v>
      </c>
      <c r="D252" s="50"/>
      <c r="E252" s="238" t="str">
        <f>VLOOKUP($B252,[4]Codes!$A:$K,4,FALSE)</f>
        <v>Category option</v>
      </c>
      <c r="F252" s="238">
        <f>VLOOKUP($B252,[4]Codes!$A:$K,5,FALSE)</f>
        <v>5</v>
      </c>
      <c r="G252" s="50"/>
      <c r="H252" s="50"/>
      <c r="I252" s="50"/>
      <c r="J252" s="50"/>
      <c r="K252" s="414" t="str">
        <f>VLOOKUP($B252,[4]Codes!$A:$K,9,FALSE)</f>
        <v>Sheep</v>
      </c>
      <c r="L252" s="50"/>
      <c r="M252" s="405" t="s">
        <v>851</v>
      </c>
      <c r="N252" s="47" t="str">
        <f>A261</f>
        <v>ME5.11</v>
      </c>
      <c r="O252" s="41"/>
      <c r="P252" s="41"/>
      <c r="Q252" s="46"/>
      <c r="R252" s="41"/>
    </row>
    <row r="253" spans="1:19" s="43" customFormat="1" outlineLevel="1">
      <c r="A253" s="46"/>
      <c r="B253" s="44" t="s">
        <v>852</v>
      </c>
      <c r="C253" s="238" t="str">
        <f>VLOOKUP($B253,[4]Codes!$A:$K,2,FALSE)</f>
        <v>Response</v>
      </c>
      <c r="D253" s="50"/>
      <c r="E253" s="238" t="str">
        <f>VLOOKUP($B253,[4]Codes!$A:$K,4,FALSE)</f>
        <v>Category option</v>
      </c>
      <c r="F253" s="238">
        <f>VLOOKUP($B253,[4]Codes!$A:$K,5,FALSE)</f>
        <v>6</v>
      </c>
      <c r="G253" s="50"/>
      <c r="H253" s="50"/>
      <c r="I253" s="50"/>
      <c r="J253" s="50"/>
      <c r="K253" s="414" t="str">
        <f>VLOOKUP($B253,[4]Codes!$A:$K,9,FALSE)</f>
        <v>Cow / Buffalo</v>
      </c>
      <c r="L253" s="50"/>
      <c r="M253" s="405" t="s">
        <v>854</v>
      </c>
      <c r="N253" s="47" t="str">
        <f>A261</f>
        <v>ME5.11</v>
      </c>
      <c r="O253" s="41"/>
      <c r="P253" s="41"/>
      <c r="Q253" s="46"/>
      <c r="R253" s="41"/>
    </row>
    <row r="254" spans="1:19" s="43" customFormat="1" outlineLevel="1">
      <c r="A254" s="46"/>
      <c r="B254" s="44" t="s">
        <v>855</v>
      </c>
      <c r="C254" s="238" t="str">
        <f>VLOOKUP($B254,[4]Codes!$A:$K,2,FALSE)</f>
        <v>Response</v>
      </c>
      <c r="D254" s="50"/>
      <c r="E254" s="238" t="str">
        <f>VLOOKUP($B254,[4]Codes!$A:$K,4,FALSE)</f>
        <v>Category option</v>
      </c>
      <c r="F254" s="238">
        <f>VLOOKUP($B254,[4]Codes!$A:$K,5,FALSE)</f>
        <v>7</v>
      </c>
      <c r="G254" s="50"/>
      <c r="H254" s="50"/>
      <c r="I254" s="50"/>
      <c r="J254" s="50"/>
      <c r="K254" s="414" t="str">
        <f>VLOOKUP($B254,[4]Codes!$A:$K,9,FALSE)</f>
        <v>Horse / donkey</v>
      </c>
      <c r="L254" s="50"/>
      <c r="M254" s="405" t="s">
        <v>857</v>
      </c>
      <c r="N254" s="47" t="str">
        <f>A261</f>
        <v>ME5.11</v>
      </c>
      <c r="O254" s="41"/>
      <c r="P254" s="41"/>
      <c r="Q254" s="46"/>
      <c r="R254" s="41"/>
    </row>
    <row r="255" spans="1:19" outlineLevel="1">
      <c r="A255" s="52"/>
      <c r="B255" s="44" t="s">
        <v>858</v>
      </c>
      <c r="C255" s="238" t="str">
        <f>VLOOKUP($B255,[4]Codes!$A:$K,2,FALSE)</f>
        <v>Response</v>
      </c>
      <c r="D255" s="50"/>
      <c r="E255" s="238" t="str">
        <f>VLOOKUP($B255,[4]Codes!$A:$K,4,FALSE)</f>
        <v>Category option</v>
      </c>
      <c r="F255" s="238">
        <f>VLOOKUP($B255,[4]Codes!$A:$K,5,FALSE)</f>
        <v>8</v>
      </c>
      <c r="G255" s="50"/>
      <c r="H255" s="50"/>
      <c r="I255" s="50"/>
      <c r="J255" s="50"/>
      <c r="K255" s="414" t="str">
        <f>VLOOKUP($B255,[4]Codes!$A:$K,9,FALSE)</f>
        <v>Duck</v>
      </c>
      <c r="L255" s="50"/>
      <c r="M255" s="405" t="s">
        <v>860</v>
      </c>
      <c r="N255" s="47" t="str">
        <f>A261</f>
        <v>ME5.11</v>
      </c>
      <c r="Q255" s="52"/>
      <c r="R255" s="41" t="s">
        <v>140</v>
      </c>
    </row>
    <row r="256" spans="1:19" outlineLevel="1">
      <c r="A256" s="52"/>
      <c r="B256" s="44" t="s">
        <v>1459</v>
      </c>
      <c r="C256" s="238" t="str">
        <f>VLOOKUP($B256,[4]Codes!$A:$K,2,FALSE)</f>
        <v>Response</v>
      </c>
      <c r="D256" s="50"/>
      <c r="E256" s="238" t="str">
        <f>VLOOKUP($B256,[4]Codes!$A:$K,4,FALSE)</f>
        <v>Category option</v>
      </c>
      <c r="F256" s="238">
        <f>VLOOKUP($B256,[4]Codes!$A:$K,5,FALSE)</f>
        <v>9</v>
      </c>
      <c r="G256" s="50"/>
      <c r="H256" s="50"/>
      <c r="I256" s="50"/>
      <c r="J256" s="50"/>
      <c r="K256" s="414" t="str">
        <f>VLOOKUP($B256,[4]Codes!$A:$K,9,FALSE)</f>
        <v>Dog</v>
      </c>
      <c r="L256" s="50"/>
      <c r="M256" s="405" t="s">
        <v>863</v>
      </c>
      <c r="N256" s="47" t="str">
        <f>A261</f>
        <v>ME5.11</v>
      </c>
      <c r="Q256" s="52"/>
      <c r="R256" s="41" t="s">
        <v>140</v>
      </c>
    </row>
    <row r="257" spans="1:18" outlineLevel="1">
      <c r="A257" s="52"/>
      <c r="B257" s="44" t="s">
        <v>861</v>
      </c>
      <c r="C257" s="238" t="str">
        <f>VLOOKUP($B257,[4]Codes!$A:$K,2,FALSE)</f>
        <v>Response</v>
      </c>
      <c r="D257" s="50"/>
      <c r="E257" s="238" t="str">
        <f>VLOOKUP($B257,[4]Codes!$A:$K,4,FALSE)</f>
        <v>Category option</v>
      </c>
      <c r="F257" s="238">
        <f>VLOOKUP($B257,[4]Codes!$A:$K,5,FALSE)</f>
        <v>10</v>
      </c>
      <c r="G257" s="50"/>
      <c r="H257" s="50"/>
      <c r="I257" s="50"/>
      <c r="J257" s="50"/>
      <c r="K257" s="414" t="str">
        <f>VLOOKUP($B257,[4]Codes!$A:$K,9,FALSE)</f>
        <v>Wild animals</v>
      </c>
      <c r="L257" s="50"/>
      <c r="M257" s="405" t="s">
        <v>3002</v>
      </c>
      <c r="N257" s="47" t="str">
        <f>A261</f>
        <v>ME5.11</v>
      </c>
      <c r="Q257" s="52"/>
      <c r="R257" s="41" t="s">
        <v>140</v>
      </c>
    </row>
    <row r="258" spans="1:18" outlineLevel="1">
      <c r="A258" s="52"/>
      <c r="B258" s="52" t="s">
        <v>428</v>
      </c>
      <c r="C258" s="238" t="str">
        <f>VLOOKUP($B258,[4]Codes!$A:$K,2,FALSE)</f>
        <v>Response</v>
      </c>
      <c r="D258" s="50"/>
      <c r="E258" s="238" t="str">
        <f>VLOOKUP($B258,[4]Codes!$A:$K,4,FALSE)</f>
        <v>Category option</v>
      </c>
      <c r="F258" s="238">
        <f>VLOOKUP($B258,[4]Codes!$A:$K,5,FALSE)</f>
        <v>997</v>
      </c>
      <c r="G258" s="50"/>
      <c r="H258" s="50"/>
      <c r="I258" s="50"/>
      <c r="J258" s="50"/>
      <c r="K258" s="414" t="str">
        <f>VLOOKUP($B258,[4]Codes!$A:$K,9,FALSE)</f>
        <v>Other (specify)</v>
      </c>
      <c r="L258" s="50"/>
      <c r="M258" s="405" t="s">
        <v>156</v>
      </c>
      <c r="N258" s="47" t="str">
        <f>A259</f>
        <v>ME5.10x</v>
      </c>
      <c r="Q258" s="52"/>
      <c r="R258" s="41" t="s">
        <v>140</v>
      </c>
    </row>
    <row r="259" spans="1:18" s="43" customFormat="1">
      <c r="A259" s="46" t="s">
        <v>1460</v>
      </c>
      <c r="B259" s="42"/>
      <c r="C259" s="42" t="s">
        <v>11</v>
      </c>
      <c r="D259" s="287" t="s">
        <v>20</v>
      </c>
      <c r="E259" s="42" t="s">
        <v>66</v>
      </c>
      <c r="F259" s="42" t="s">
        <v>21</v>
      </c>
      <c r="G259" s="44"/>
      <c r="H259" s="44"/>
      <c r="I259" s="44"/>
      <c r="J259" s="113" t="s">
        <v>1461</v>
      </c>
      <c r="L259" s="49" t="s">
        <v>1462</v>
      </c>
      <c r="N259" s="123" t="str">
        <f>A261</f>
        <v>ME5.11</v>
      </c>
      <c r="O259" s="41"/>
      <c r="P259" s="41"/>
      <c r="Q259" s="46" t="s">
        <v>1463</v>
      </c>
      <c r="R259" s="41" t="e">
        <v>#N/A</v>
      </c>
    </row>
    <row r="260" spans="1:18" s="204" customFormat="1">
      <c r="A260" s="205" t="s">
        <v>1464</v>
      </c>
      <c r="B260" s="203"/>
      <c r="C260" s="203"/>
      <c r="D260" s="203"/>
      <c r="E260" s="203"/>
      <c r="F260" s="203"/>
      <c r="G260" s="205"/>
      <c r="H260" s="205"/>
      <c r="I260" s="205"/>
      <c r="J260" s="203"/>
      <c r="K260" s="205"/>
      <c r="L260" s="205"/>
      <c r="M260" s="261"/>
      <c r="N260" s="248"/>
      <c r="O260" s="203"/>
      <c r="P260" s="203"/>
      <c r="Q260" s="203"/>
      <c r="R260" s="203"/>
    </row>
    <row r="261" spans="1:18" s="43" customFormat="1">
      <c r="A261" s="46" t="s">
        <v>1465</v>
      </c>
      <c r="B261" s="42"/>
      <c r="C261" s="42" t="s">
        <v>11</v>
      </c>
      <c r="D261" s="42" t="s">
        <v>137</v>
      </c>
      <c r="E261" s="113" t="s">
        <v>1256</v>
      </c>
      <c r="F261" s="113"/>
      <c r="G261" s="49"/>
      <c r="H261" s="49"/>
      <c r="I261" s="49"/>
      <c r="J261" s="113" t="s">
        <v>1466</v>
      </c>
      <c r="L261" s="510" t="s">
        <v>1467</v>
      </c>
      <c r="M261" s="510"/>
      <c r="N261" s="123"/>
      <c r="O261" s="41" t="s">
        <v>1468</v>
      </c>
      <c r="P261" s="41"/>
      <c r="Q261" s="46" t="s">
        <v>1469</v>
      </c>
      <c r="R261" s="41">
        <v>0</v>
      </c>
    </row>
    <row r="262" spans="1:18" s="35" customFormat="1" outlineLevel="1">
      <c r="A262" s="93"/>
      <c r="B262" s="93"/>
      <c r="C262" s="113" t="s">
        <v>24</v>
      </c>
      <c r="D262" s="50"/>
      <c r="E262" s="113" t="s">
        <v>104</v>
      </c>
      <c r="F262" s="113" t="s">
        <v>498</v>
      </c>
      <c r="G262" s="113"/>
      <c r="H262" s="113"/>
      <c r="I262" s="113"/>
      <c r="J262" s="113"/>
      <c r="K262" s="113"/>
      <c r="L262" s="113"/>
      <c r="M262" s="113"/>
      <c r="N262" s="210" t="s">
        <v>1470</v>
      </c>
      <c r="O262" s="49"/>
      <c r="P262" s="49"/>
      <c r="Q262" s="49"/>
      <c r="R262" s="41"/>
    </row>
    <row r="263" spans="1:18" outlineLevel="1">
      <c r="A263" s="52"/>
      <c r="B263" s="52" t="s">
        <v>320</v>
      </c>
      <c r="C263" s="238" t="str">
        <f>VLOOKUP($B263,[4]Codes!$A:$K,2,FALSE)</f>
        <v>Response</v>
      </c>
      <c r="D263" s="50"/>
      <c r="E263" s="238" t="str">
        <f>VLOOKUP($B263,[4]Codes!$A:$K,4,FALSE)</f>
        <v>Category option</v>
      </c>
      <c r="F263" s="238">
        <f>VLOOKUP($B263,[4]Codes!$A:$K,5,FALSE)</f>
        <v>998</v>
      </c>
      <c r="G263" s="50"/>
      <c r="H263" s="50"/>
      <c r="I263" s="50"/>
      <c r="J263" s="50"/>
      <c r="K263" s="238" t="str">
        <f>VLOOKUP($B263,[4]Codes!$A:$K,9,FALSE)</f>
        <v>Don't know</v>
      </c>
      <c r="L263" s="50"/>
      <c r="M263" s="238" t="str">
        <f>VLOOKUP($B263,[4]Codes!$A:$K,11,FALSE)</f>
        <v>La hatene</v>
      </c>
      <c r="N263" s="47" t="s">
        <v>1470</v>
      </c>
      <c r="R263" s="41" t="s">
        <v>140</v>
      </c>
    </row>
    <row r="264" spans="1:18" s="204" customFormat="1">
      <c r="A264" s="205" t="s">
        <v>501</v>
      </c>
      <c r="B264" s="203"/>
      <c r="C264" s="203"/>
      <c r="D264" s="203"/>
      <c r="E264" s="203"/>
      <c r="F264" s="203"/>
      <c r="G264" s="205"/>
      <c r="H264" s="205"/>
      <c r="I264" s="205"/>
      <c r="J264" s="203"/>
      <c r="K264" s="205"/>
      <c r="L264" s="205"/>
      <c r="M264" s="261"/>
      <c r="N264" s="248"/>
      <c r="O264" s="203"/>
      <c r="P264" s="203"/>
      <c r="Q264" s="203"/>
      <c r="R264" s="203"/>
    </row>
    <row r="265" spans="1:18" s="235" customFormat="1">
      <c r="A265" s="234" t="s">
        <v>1471</v>
      </c>
      <c r="B265" s="231"/>
      <c r="C265" s="231"/>
      <c r="D265" s="231"/>
      <c r="E265" s="231"/>
      <c r="F265" s="231"/>
      <c r="G265" s="233"/>
      <c r="H265" s="233"/>
      <c r="I265" s="233"/>
      <c r="J265" s="231"/>
      <c r="K265" s="233"/>
      <c r="L265" s="233" t="s">
        <v>1472</v>
      </c>
      <c r="M265" s="232"/>
      <c r="N265" s="236"/>
      <c r="O265" s="231"/>
      <c r="P265" s="231"/>
      <c r="Q265" s="231"/>
      <c r="R265" s="237" t="s">
        <v>140</v>
      </c>
    </row>
    <row r="266" spans="1:18" s="43" customFormat="1">
      <c r="A266" s="46" t="s">
        <v>1473</v>
      </c>
      <c r="B266" s="42"/>
      <c r="C266" s="113" t="s">
        <v>11</v>
      </c>
      <c r="D266" s="42" t="s">
        <v>137</v>
      </c>
      <c r="E266" s="113" t="s">
        <v>26</v>
      </c>
      <c r="F266" s="113" t="s">
        <v>54</v>
      </c>
      <c r="G266" s="113" t="s">
        <v>300</v>
      </c>
      <c r="H266" s="113" t="s">
        <v>300</v>
      </c>
      <c r="J266" s="113" t="s">
        <v>1474</v>
      </c>
      <c r="K266" s="113"/>
      <c r="L266" s="113" t="s">
        <v>1475</v>
      </c>
      <c r="Q266" s="41" t="s">
        <v>140</v>
      </c>
    </row>
    <row r="267" spans="1:18" s="44" customFormat="1" outlineLevel="1">
      <c r="A267" s="52"/>
      <c r="B267" s="52" t="s">
        <v>1476</v>
      </c>
      <c r="C267" s="238" t="str">
        <f>VLOOKUP($B267,[4]Codes!$A:$K,2,FALSE)</f>
        <v>Response</v>
      </c>
      <c r="D267" s="50"/>
      <c r="E267" s="238" t="str">
        <f>VLOOKUP($B267,[4]Codes!$A:$K,4,FALSE)</f>
        <v>Category option</v>
      </c>
      <c r="F267" s="238">
        <f>VLOOKUP($B267,[4]Codes!$A:$K,5,FALSE)</f>
        <v>1</v>
      </c>
      <c r="G267" s="50"/>
      <c r="H267" s="50"/>
      <c r="I267" s="50"/>
      <c r="J267" s="50"/>
      <c r="K267" s="414" t="str">
        <f>VLOOKUP($B267,[4]Codes!$A:$K,9,FALSE)</f>
        <v>Caught</v>
      </c>
      <c r="L267" s="50"/>
      <c r="M267" s="405" t="str">
        <f>VLOOKUP($B267,[4]Codes!$A:$K,11,FALSE)</f>
        <v>Kaer rasik</v>
      </c>
      <c r="N267" s="47" t="str">
        <f>A269</f>
        <v>ME5.21</v>
      </c>
      <c r="Q267" s="41" t="s">
        <v>140</v>
      </c>
    </row>
    <row r="268" spans="1:18" s="44" customFormat="1" outlineLevel="1">
      <c r="A268" s="52"/>
      <c r="B268" s="52" t="s">
        <v>1477</v>
      </c>
      <c r="C268" s="238" t="str">
        <f>VLOOKUP($B268,[4]Codes!$A:$K,2,FALSE)</f>
        <v>Response</v>
      </c>
      <c r="D268" s="50"/>
      <c r="E268" s="238" t="str">
        <f>VLOOKUP($B268,[4]Codes!$A:$K,4,FALSE)</f>
        <v>Category option</v>
      </c>
      <c r="F268" s="238">
        <f>VLOOKUP($B268,[4]Codes!$A:$K,5,FALSE)</f>
        <v>2</v>
      </c>
      <c r="G268" s="50"/>
      <c r="H268" s="50"/>
      <c r="I268" s="50"/>
      <c r="J268" s="50"/>
      <c r="K268" s="414" t="str">
        <f>VLOOKUP($B268,[4]Codes!$A:$K,9,FALSE)</f>
        <v>Bought and resold</v>
      </c>
      <c r="L268" s="50"/>
      <c r="M268" s="405" t="str">
        <f>VLOOKUP($B268,[4]Codes!$A:$K,11,FALSE)</f>
        <v>Hola tia fan tutan fali</v>
      </c>
      <c r="N268" s="47" t="str">
        <f>A269</f>
        <v>ME5.21</v>
      </c>
      <c r="Q268" s="41" t="s">
        <v>140</v>
      </c>
    </row>
    <row r="269" spans="1:18" s="43" customFormat="1">
      <c r="A269" s="46" t="s">
        <v>1478</v>
      </c>
      <c r="B269" s="42"/>
      <c r="C269" s="42" t="s">
        <v>11</v>
      </c>
      <c r="D269" s="42" t="s">
        <v>137</v>
      </c>
      <c r="E269" s="113" t="s">
        <v>704</v>
      </c>
      <c r="F269" s="42" t="s">
        <v>54</v>
      </c>
      <c r="G269" s="49"/>
      <c r="H269" s="49"/>
      <c r="I269" s="49"/>
      <c r="J269" s="113" t="s">
        <v>1479</v>
      </c>
      <c r="L269" s="510" t="s">
        <v>1480</v>
      </c>
      <c r="M269" s="510"/>
      <c r="N269" s="51"/>
      <c r="O269" s="41"/>
      <c r="P269" s="41"/>
      <c r="Q269" s="46" t="s">
        <v>1481</v>
      </c>
      <c r="R269" s="41">
        <v>0</v>
      </c>
    </row>
    <row r="270" spans="1:18" outlineLevel="1">
      <c r="A270" s="52"/>
      <c r="B270" s="44" t="s">
        <v>1302</v>
      </c>
      <c r="C270" s="238" t="str">
        <f>VLOOKUP($B270,[4]Codes!$A:$K,2,FALSE)</f>
        <v>Response</v>
      </c>
      <c r="D270" s="50"/>
      <c r="E270" s="238" t="str">
        <f>VLOOKUP($B270,[4]Codes!$A:$K,4,FALSE)</f>
        <v>Category option</v>
      </c>
      <c r="F270" s="238">
        <f>VLOOKUP($B270,[4]Codes!$A:$K,5,FALSE)</f>
        <v>1306</v>
      </c>
      <c r="G270" s="50"/>
      <c r="H270" s="50"/>
      <c r="I270" s="50"/>
      <c r="J270" s="50"/>
      <c r="K270" s="414" t="str">
        <f>VLOOKUP($B270,[4]Codes!$A:$K,9,FALSE)</f>
        <v>June 2013</v>
      </c>
      <c r="L270" s="50"/>
      <c r="M270" s="405" t="s">
        <v>3003</v>
      </c>
      <c r="N270" s="47" t="str">
        <f>$A$283</f>
        <v>ME5.22</v>
      </c>
      <c r="R270" s="41" t="s">
        <v>140</v>
      </c>
    </row>
    <row r="271" spans="1:18" outlineLevel="1">
      <c r="B271" s="44" t="s">
        <v>1303</v>
      </c>
      <c r="C271" s="238" t="str">
        <f>VLOOKUP($B271,[4]Codes!$A:$K,2,FALSE)</f>
        <v>Response</v>
      </c>
      <c r="D271" s="50"/>
      <c r="E271" s="238" t="str">
        <f>VLOOKUP($B271,[4]Codes!$A:$K,4,FALSE)</f>
        <v>Category option</v>
      </c>
      <c r="F271" s="238">
        <f>VLOOKUP($B271,[4]Codes!$A:$K,5,FALSE)</f>
        <v>1307</v>
      </c>
      <c r="G271" s="50"/>
      <c r="H271" s="50"/>
      <c r="I271" s="50"/>
      <c r="J271" s="50"/>
      <c r="K271" s="414" t="str">
        <f>VLOOKUP($B271,[4]Codes!$A:$K,9,FALSE)</f>
        <v>July 2013</v>
      </c>
      <c r="L271" s="50"/>
      <c r="M271" s="405" t="s">
        <v>3004</v>
      </c>
      <c r="N271" s="47" t="str">
        <f t="shared" ref="N271:N282" si="3">$A$283</f>
        <v>ME5.22</v>
      </c>
      <c r="R271" s="41" t="s">
        <v>140</v>
      </c>
    </row>
    <row r="272" spans="1:18" outlineLevel="1">
      <c r="B272" s="44" t="s">
        <v>1304</v>
      </c>
      <c r="C272" s="238" t="str">
        <f>VLOOKUP($B272,[4]Codes!$A:$K,2,FALSE)</f>
        <v>Response</v>
      </c>
      <c r="D272" s="50"/>
      <c r="E272" s="238" t="str">
        <f>VLOOKUP($B272,[4]Codes!$A:$K,4,FALSE)</f>
        <v>Category option</v>
      </c>
      <c r="F272" s="238">
        <f>VLOOKUP($B272,[4]Codes!$A:$K,5,FALSE)</f>
        <v>1308</v>
      </c>
      <c r="G272" s="50"/>
      <c r="H272" s="50"/>
      <c r="I272" s="50"/>
      <c r="J272" s="50"/>
      <c r="K272" s="414" t="str">
        <f>VLOOKUP($B272,[4]Codes!$A:$K,9,FALSE)</f>
        <v>August 2013</v>
      </c>
      <c r="L272" s="50"/>
      <c r="M272" s="405" t="s">
        <v>3005</v>
      </c>
      <c r="N272" s="47" t="str">
        <f t="shared" si="3"/>
        <v>ME5.22</v>
      </c>
      <c r="R272" s="41" t="s">
        <v>140</v>
      </c>
    </row>
    <row r="273" spans="1:19" outlineLevel="1">
      <c r="B273" s="44" t="s">
        <v>1305</v>
      </c>
      <c r="C273" s="238" t="str">
        <f>VLOOKUP($B273,[4]Codes!$A:$K,2,FALSE)</f>
        <v>Response</v>
      </c>
      <c r="D273" s="50"/>
      <c r="E273" s="238" t="str">
        <f>VLOOKUP($B273,[4]Codes!$A:$K,4,FALSE)</f>
        <v>Category option</v>
      </c>
      <c r="F273" s="238">
        <f>VLOOKUP($B273,[4]Codes!$A:$K,5,FALSE)</f>
        <v>1309</v>
      </c>
      <c r="G273" s="50"/>
      <c r="H273" s="50"/>
      <c r="I273" s="50"/>
      <c r="J273" s="50"/>
      <c r="K273" s="414" t="str">
        <f>VLOOKUP($B273,[4]Codes!$A:$K,9,FALSE)</f>
        <v>September 2013</v>
      </c>
      <c r="L273" s="50"/>
      <c r="M273" s="405" t="s">
        <v>3006</v>
      </c>
      <c r="N273" s="47" t="str">
        <f t="shared" si="3"/>
        <v>ME5.22</v>
      </c>
      <c r="R273" s="41" t="s">
        <v>140</v>
      </c>
    </row>
    <row r="274" spans="1:19" outlineLevel="1">
      <c r="B274" s="44" t="s">
        <v>1306</v>
      </c>
      <c r="C274" s="238" t="str">
        <f>VLOOKUP($B274,[4]Codes!$A:$K,2,FALSE)</f>
        <v>Response</v>
      </c>
      <c r="D274" s="50"/>
      <c r="E274" s="238" t="str">
        <f>VLOOKUP($B274,[4]Codes!$A:$K,4,FALSE)</f>
        <v>Category option</v>
      </c>
      <c r="F274" s="238">
        <f>VLOOKUP($B274,[4]Codes!$A:$K,5,FALSE)</f>
        <v>1310</v>
      </c>
      <c r="G274" s="50"/>
      <c r="H274" s="50"/>
      <c r="I274" s="50"/>
      <c r="J274" s="50"/>
      <c r="K274" s="414" t="str">
        <f>VLOOKUP($B274,[4]Codes!$A:$K,9,FALSE)</f>
        <v>October 2013</v>
      </c>
      <c r="L274" s="50"/>
      <c r="M274" s="405" t="s">
        <v>3007</v>
      </c>
      <c r="N274" s="47" t="str">
        <f t="shared" si="3"/>
        <v>ME5.22</v>
      </c>
      <c r="R274" s="41" t="s">
        <v>140</v>
      </c>
    </row>
    <row r="275" spans="1:19" outlineLevel="1">
      <c r="B275" s="44" t="s">
        <v>1307</v>
      </c>
      <c r="C275" s="238" t="str">
        <f>VLOOKUP($B275,[4]Codes!$A:$K,2,FALSE)</f>
        <v>Response</v>
      </c>
      <c r="D275" s="50"/>
      <c r="E275" s="238" t="str">
        <f>VLOOKUP($B275,[4]Codes!$A:$K,4,FALSE)</f>
        <v>Category option</v>
      </c>
      <c r="F275" s="238">
        <f>VLOOKUP($B275,[4]Codes!$A:$K,5,FALSE)</f>
        <v>1311</v>
      </c>
      <c r="G275" s="50"/>
      <c r="H275" s="50"/>
      <c r="I275" s="50"/>
      <c r="J275" s="50"/>
      <c r="K275" s="414" t="str">
        <f>VLOOKUP($B275,[4]Codes!$A:$K,9,FALSE)</f>
        <v>November 2013</v>
      </c>
      <c r="L275" s="50"/>
      <c r="M275" s="405" t="s">
        <v>3008</v>
      </c>
      <c r="N275" s="47" t="str">
        <f t="shared" si="3"/>
        <v>ME5.22</v>
      </c>
      <c r="R275" s="41" t="s">
        <v>140</v>
      </c>
    </row>
    <row r="276" spans="1:19" outlineLevel="1">
      <c r="B276" s="44" t="s">
        <v>1308</v>
      </c>
      <c r="C276" s="238" t="str">
        <f>VLOOKUP($B276,[4]Codes!$A:$K,2,FALSE)</f>
        <v>Response</v>
      </c>
      <c r="D276" s="50"/>
      <c r="E276" s="238" t="str">
        <f>VLOOKUP($B276,[4]Codes!$A:$K,4,FALSE)</f>
        <v>Category option</v>
      </c>
      <c r="F276" s="238">
        <f>VLOOKUP($B276,[4]Codes!$A:$K,5,FALSE)</f>
        <v>1312</v>
      </c>
      <c r="G276" s="50"/>
      <c r="H276" s="50"/>
      <c r="I276" s="50"/>
      <c r="J276" s="50"/>
      <c r="K276" s="414" t="str">
        <f>VLOOKUP($B276,[4]Codes!$A:$K,9,FALSE)</f>
        <v>December 2013</v>
      </c>
      <c r="L276" s="50"/>
      <c r="M276" s="405" t="s">
        <v>3009</v>
      </c>
      <c r="N276" s="47" t="str">
        <f t="shared" si="3"/>
        <v>ME5.22</v>
      </c>
      <c r="R276" s="41" t="s">
        <v>140</v>
      </c>
    </row>
    <row r="277" spans="1:19" outlineLevel="1">
      <c r="B277" s="44" t="s">
        <v>1309</v>
      </c>
      <c r="C277" s="238" t="str">
        <f>VLOOKUP($B277,[4]Codes!$A:$K,2,FALSE)</f>
        <v>Response</v>
      </c>
      <c r="D277" s="50"/>
      <c r="E277" s="238" t="str">
        <f>VLOOKUP($B277,[4]Codes!$A:$K,4,FALSE)</f>
        <v>Category option</v>
      </c>
      <c r="F277" s="238">
        <f>VLOOKUP($B277,[4]Codes!$A:$K,5,FALSE)</f>
        <v>1401</v>
      </c>
      <c r="G277" s="50"/>
      <c r="H277" s="50"/>
      <c r="I277" s="50"/>
      <c r="J277" s="50"/>
      <c r="K277" s="414" t="str">
        <f>VLOOKUP($B277,[4]Codes!$A:$K,9,FALSE)</f>
        <v>January 2014</v>
      </c>
      <c r="L277" s="50"/>
      <c r="M277" s="405" t="s">
        <v>3010</v>
      </c>
      <c r="N277" s="47" t="str">
        <f t="shared" si="3"/>
        <v>ME5.22</v>
      </c>
      <c r="R277" s="41" t="s">
        <v>140</v>
      </c>
    </row>
    <row r="278" spans="1:19" outlineLevel="1">
      <c r="B278" s="44" t="s">
        <v>1310</v>
      </c>
      <c r="C278" s="238" t="str">
        <f>VLOOKUP($B278,[4]Codes!$A:$K,2,FALSE)</f>
        <v>Response</v>
      </c>
      <c r="D278" s="50"/>
      <c r="E278" s="238" t="str">
        <f>VLOOKUP($B278,[4]Codes!$A:$K,4,FALSE)</f>
        <v>Category option</v>
      </c>
      <c r="F278" s="238">
        <f>VLOOKUP($B278,[4]Codes!$A:$K,5,FALSE)</f>
        <v>1402</v>
      </c>
      <c r="G278" s="50"/>
      <c r="H278" s="50"/>
      <c r="I278" s="50"/>
      <c r="J278" s="50"/>
      <c r="K278" s="414" t="str">
        <f>VLOOKUP($B278,[4]Codes!$A:$K,9,FALSE)</f>
        <v>February 2014</v>
      </c>
      <c r="L278" s="50"/>
      <c r="M278" s="405" t="s">
        <v>3011</v>
      </c>
      <c r="N278" s="47" t="str">
        <f t="shared" si="3"/>
        <v>ME5.22</v>
      </c>
      <c r="R278" s="41" t="s">
        <v>140</v>
      </c>
    </row>
    <row r="279" spans="1:19" outlineLevel="1">
      <c r="B279" s="44" t="s">
        <v>1311</v>
      </c>
      <c r="C279" s="238" t="str">
        <f>VLOOKUP($B279,[4]Codes!$A:$K,2,FALSE)</f>
        <v>Response</v>
      </c>
      <c r="D279" s="50"/>
      <c r="E279" s="238" t="str">
        <f>VLOOKUP($B279,[4]Codes!$A:$K,4,FALSE)</f>
        <v>Category option</v>
      </c>
      <c r="F279" s="238">
        <f>VLOOKUP($B279,[4]Codes!$A:$K,5,FALSE)</f>
        <v>1403</v>
      </c>
      <c r="G279" s="50"/>
      <c r="H279" s="50"/>
      <c r="I279" s="50"/>
      <c r="J279" s="50"/>
      <c r="K279" s="414" t="str">
        <f>VLOOKUP($B279,[4]Codes!$A:$K,9,FALSE)</f>
        <v>March 2014</v>
      </c>
      <c r="L279" s="50"/>
      <c r="M279" s="405" t="s">
        <v>3012</v>
      </c>
      <c r="N279" s="47" t="str">
        <f t="shared" si="3"/>
        <v>ME5.22</v>
      </c>
      <c r="R279" s="41" t="s">
        <v>140</v>
      </c>
    </row>
    <row r="280" spans="1:19" outlineLevel="1">
      <c r="B280" s="44" t="s">
        <v>1312</v>
      </c>
      <c r="C280" s="238" t="str">
        <f>VLOOKUP($B280,[4]Codes!$A:$K,2,FALSE)</f>
        <v>Response</v>
      </c>
      <c r="D280" s="50"/>
      <c r="E280" s="238" t="str">
        <f>VLOOKUP($B280,[4]Codes!$A:$K,4,FALSE)</f>
        <v>Category option</v>
      </c>
      <c r="F280" s="238">
        <f>VLOOKUP($B280,[4]Codes!$A:$K,5,FALSE)</f>
        <v>1404</v>
      </c>
      <c r="G280" s="50"/>
      <c r="H280" s="50"/>
      <c r="I280" s="50"/>
      <c r="J280" s="50"/>
      <c r="K280" s="414" t="str">
        <f>VLOOKUP($B280,[4]Codes!$A:$K,9,FALSE)</f>
        <v>April 2014</v>
      </c>
      <c r="L280" s="50"/>
      <c r="M280" s="405" t="s">
        <v>3013</v>
      </c>
      <c r="N280" s="47" t="str">
        <f t="shared" si="3"/>
        <v>ME5.22</v>
      </c>
      <c r="R280" s="41" t="s">
        <v>140</v>
      </c>
    </row>
    <row r="281" spans="1:19" outlineLevel="1">
      <c r="B281" s="44" t="s">
        <v>1313</v>
      </c>
      <c r="C281" s="238" t="str">
        <f>VLOOKUP($B281,[4]Codes!$A:$K,2,FALSE)</f>
        <v>Response</v>
      </c>
      <c r="D281" s="50"/>
      <c r="E281" s="238" t="str">
        <f>VLOOKUP($B281,[4]Codes!$A:$K,4,FALSE)</f>
        <v>Category option</v>
      </c>
      <c r="F281" s="238">
        <f>VLOOKUP($B281,[4]Codes!$A:$K,5,FALSE)</f>
        <v>1405</v>
      </c>
      <c r="G281" s="50"/>
      <c r="H281" s="50"/>
      <c r="I281" s="50"/>
      <c r="J281" s="50"/>
      <c r="K281" s="414" t="str">
        <f>VLOOKUP($B281,[4]Codes!$A:$K,9,FALSE)</f>
        <v>May 2014</v>
      </c>
      <c r="L281" s="50"/>
      <c r="M281" s="405" t="s">
        <v>3014</v>
      </c>
      <c r="N281" s="47" t="str">
        <f t="shared" si="3"/>
        <v>ME5.22</v>
      </c>
      <c r="R281" s="41" t="s">
        <v>140</v>
      </c>
    </row>
    <row r="282" spans="1:19" outlineLevel="1">
      <c r="A282" s="52"/>
      <c r="B282" s="52" t="s">
        <v>320</v>
      </c>
      <c r="C282" s="238" t="str">
        <f>VLOOKUP($B282,[4]Codes!$A:$K,2,FALSE)</f>
        <v>Response</v>
      </c>
      <c r="D282" s="50"/>
      <c r="E282" s="238" t="str">
        <f>VLOOKUP($B282,[4]Codes!$A:$K,4,FALSE)</f>
        <v>Category option</v>
      </c>
      <c r="F282" s="238">
        <f>VLOOKUP($B282,[4]Codes!$A:$K,5,FALSE)</f>
        <v>998</v>
      </c>
      <c r="G282" s="50"/>
      <c r="H282" s="50"/>
      <c r="I282" s="50"/>
      <c r="J282" s="50"/>
      <c r="K282" s="414" t="str">
        <f>VLOOKUP($B282,[4]Codes!$A:$K,9,FALSE)</f>
        <v>Don't know</v>
      </c>
      <c r="L282" s="50"/>
      <c r="M282" s="405" t="s">
        <v>485</v>
      </c>
      <c r="N282" s="47" t="str">
        <f t="shared" si="3"/>
        <v>ME5.22</v>
      </c>
      <c r="R282" s="41" t="s">
        <v>140</v>
      </c>
    </row>
    <row r="283" spans="1:19" s="43" customFormat="1">
      <c r="A283" s="46" t="s">
        <v>1482</v>
      </c>
      <c r="B283" s="42"/>
      <c r="C283" s="42" t="s">
        <v>11</v>
      </c>
      <c r="D283" s="42" t="s">
        <v>137</v>
      </c>
      <c r="E283" s="113" t="s">
        <v>1256</v>
      </c>
      <c r="F283" s="113"/>
      <c r="G283" s="49"/>
      <c r="H283" s="49"/>
      <c r="I283" s="49"/>
      <c r="J283" s="113" t="s">
        <v>1483</v>
      </c>
      <c r="L283" s="49" t="s">
        <v>1484</v>
      </c>
      <c r="M283" s="44"/>
      <c r="N283" s="123" t="s">
        <v>1485</v>
      </c>
      <c r="O283" s="41" t="s">
        <v>1486</v>
      </c>
      <c r="P283" s="41"/>
      <c r="Q283" s="46" t="s">
        <v>1487</v>
      </c>
      <c r="R283" s="41">
        <v>0</v>
      </c>
      <c r="S283" s="239" t="s">
        <v>1281</v>
      </c>
    </row>
    <row r="284" spans="1:19" s="35" customFormat="1" outlineLevel="1">
      <c r="A284" s="93"/>
      <c r="B284" s="93"/>
      <c r="C284" s="113" t="s">
        <v>24</v>
      </c>
      <c r="D284" s="50"/>
      <c r="E284" s="113" t="s">
        <v>104</v>
      </c>
      <c r="F284" s="113" t="s">
        <v>498</v>
      </c>
      <c r="G284" s="113"/>
      <c r="H284" s="113"/>
      <c r="I284" s="113"/>
      <c r="J284" s="113"/>
      <c r="K284" s="413"/>
      <c r="L284" s="113"/>
      <c r="M284" s="404"/>
      <c r="N284" s="210" t="s">
        <v>1488</v>
      </c>
      <c r="O284" s="49"/>
      <c r="P284" s="49"/>
      <c r="Q284" s="49"/>
      <c r="R284" s="41"/>
    </row>
    <row r="285" spans="1:19" outlineLevel="1">
      <c r="A285" s="52"/>
      <c r="B285" s="52" t="s">
        <v>320</v>
      </c>
      <c r="C285" s="238" t="str">
        <f>VLOOKUP($B285,[4]Codes!$A:$K,2,FALSE)</f>
        <v>Response</v>
      </c>
      <c r="D285" s="50"/>
      <c r="E285" s="238" t="str">
        <f>VLOOKUP($B285,[4]Codes!$A:$K,4,FALSE)</f>
        <v>Category option</v>
      </c>
      <c r="F285" s="238">
        <f>VLOOKUP($B285,[4]Codes!$A:$K,5,FALSE)</f>
        <v>998</v>
      </c>
      <c r="G285" s="50"/>
      <c r="H285" s="50"/>
      <c r="I285" s="50"/>
      <c r="J285" s="50"/>
      <c r="K285" s="414" t="str">
        <f>VLOOKUP($B285,[4]Codes!$A:$K,9,FALSE)</f>
        <v>Don't know</v>
      </c>
      <c r="L285" s="50"/>
      <c r="M285" s="405" t="str">
        <f>VLOOKUP($B285,[4]Codes!$A:$K,11,FALSE)</f>
        <v>La hatene</v>
      </c>
      <c r="N285" s="47" t="s">
        <v>1488</v>
      </c>
      <c r="R285" s="41" t="s">
        <v>140</v>
      </c>
    </row>
    <row r="286" spans="1:19" s="204" customFormat="1">
      <c r="A286" s="205" t="s">
        <v>1489</v>
      </c>
      <c r="B286" s="203"/>
      <c r="C286" s="203"/>
      <c r="D286" s="203"/>
      <c r="E286" s="203"/>
      <c r="F286" s="203"/>
      <c r="G286" s="205"/>
      <c r="H286" s="205"/>
      <c r="I286" s="205"/>
      <c r="J286" s="203"/>
      <c r="K286" s="205"/>
      <c r="L286" s="205"/>
      <c r="M286" s="205"/>
      <c r="N286" s="248"/>
      <c r="O286" s="203"/>
      <c r="P286" s="203"/>
      <c r="Q286" s="203"/>
      <c r="R286" s="203"/>
    </row>
    <row r="287" spans="1:19" s="43" customFormat="1">
      <c r="A287" s="46" t="s">
        <v>1485</v>
      </c>
      <c r="B287" s="42"/>
      <c r="C287" s="42" t="s">
        <v>11</v>
      </c>
      <c r="D287" s="42" t="s">
        <v>137</v>
      </c>
      <c r="E287" s="42" t="s">
        <v>104</v>
      </c>
      <c r="F287" s="42" t="s">
        <v>1490</v>
      </c>
      <c r="G287" s="49"/>
      <c r="H287" s="49"/>
      <c r="I287" s="49"/>
      <c r="J287" s="113" t="s">
        <v>1491</v>
      </c>
      <c r="L287" s="49" t="s">
        <v>1492</v>
      </c>
      <c r="M287" s="44"/>
      <c r="N287" s="123"/>
      <c r="O287" s="41"/>
      <c r="P287" s="41"/>
      <c r="Q287" s="46"/>
      <c r="R287" s="41"/>
      <c r="S287" s="294" t="s">
        <v>1281</v>
      </c>
    </row>
    <row r="288" spans="1:19" s="204" customFormat="1">
      <c r="A288" s="205" t="s">
        <v>998</v>
      </c>
      <c r="B288" s="203"/>
      <c r="C288" s="203"/>
      <c r="D288" s="203"/>
      <c r="E288" s="203"/>
      <c r="F288" s="203"/>
      <c r="G288" s="205"/>
      <c r="H288" s="205"/>
      <c r="I288" s="205"/>
      <c r="J288" s="203"/>
      <c r="K288" s="205"/>
      <c r="L288" s="205"/>
      <c r="M288" s="205"/>
      <c r="N288" s="248"/>
      <c r="O288" s="203"/>
      <c r="P288" s="203"/>
      <c r="Q288" s="203"/>
      <c r="R288" s="203"/>
    </row>
    <row r="289" spans="1:18" s="235" customFormat="1">
      <c r="A289" s="234" t="s">
        <v>1493</v>
      </c>
      <c r="B289" s="231"/>
      <c r="C289" s="231"/>
      <c r="D289" s="231"/>
      <c r="E289" s="231"/>
      <c r="F289" s="231"/>
      <c r="G289" s="233"/>
      <c r="H289" s="233"/>
      <c r="I289" s="233"/>
      <c r="J289" s="231"/>
      <c r="K289" s="233"/>
      <c r="L289" s="231" t="s">
        <v>1494</v>
      </c>
      <c r="M289" s="231"/>
      <c r="N289" s="236"/>
      <c r="O289" s="231"/>
      <c r="P289" s="231"/>
      <c r="Q289" s="231"/>
      <c r="R289" s="237" t="s">
        <v>140</v>
      </c>
    </row>
    <row r="290" spans="1:18" s="43" customFormat="1">
      <c r="A290" s="46" t="s">
        <v>1495</v>
      </c>
      <c r="B290" s="42"/>
      <c r="C290" s="42" t="s">
        <v>11</v>
      </c>
      <c r="D290" s="42" t="s">
        <v>137</v>
      </c>
      <c r="E290" s="113" t="s">
        <v>704</v>
      </c>
      <c r="F290" s="42" t="s">
        <v>54</v>
      </c>
      <c r="G290" s="113"/>
      <c r="H290" s="113"/>
      <c r="I290" s="113"/>
      <c r="J290" s="113" t="s">
        <v>1496</v>
      </c>
      <c r="L290" s="510" t="s">
        <v>1497</v>
      </c>
      <c r="M290" s="510"/>
      <c r="N290" s="51"/>
      <c r="O290" s="41"/>
      <c r="P290" s="41"/>
      <c r="Q290" s="46"/>
      <c r="R290" s="41"/>
    </row>
    <row r="291" spans="1:18" outlineLevel="1">
      <c r="A291" s="52"/>
      <c r="B291" s="44" t="s">
        <v>1302</v>
      </c>
      <c r="C291" s="238" t="str">
        <f>VLOOKUP($B291,[4]Codes!$A:$K,2,FALSE)</f>
        <v>Response</v>
      </c>
      <c r="D291" s="50"/>
      <c r="E291" s="238" t="str">
        <f>VLOOKUP($B291,[4]Codes!$A:$K,4,FALSE)</f>
        <v>Category option</v>
      </c>
      <c r="F291" s="238">
        <f>VLOOKUP($B291,[4]Codes!$A:$K,5,FALSE)</f>
        <v>1306</v>
      </c>
      <c r="G291" s="50"/>
      <c r="H291" s="50"/>
      <c r="I291" s="50"/>
      <c r="J291" s="50"/>
      <c r="K291" s="414" t="str">
        <f>VLOOKUP($B291,[4]Codes!$A:$K,9,FALSE)</f>
        <v>June 2013</v>
      </c>
      <c r="L291" s="50"/>
      <c r="M291" s="405" t="str">
        <f>VLOOKUP($B291,[4]Codes!$A:$K,11,FALSE)</f>
        <v>Junu 2013</v>
      </c>
      <c r="N291" s="47" t="str">
        <f>$A$304</f>
        <v>ME5.31</v>
      </c>
      <c r="R291" s="41" t="s">
        <v>140</v>
      </c>
    </row>
    <row r="292" spans="1:18" outlineLevel="1">
      <c r="B292" s="44" t="s">
        <v>1303</v>
      </c>
      <c r="C292" s="238" t="str">
        <f>VLOOKUP($B292,[4]Codes!$A:$K,2,FALSE)</f>
        <v>Response</v>
      </c>
      <c r="D292" s="50"/>
      <c r="E292" s="238" t="str">
        <f>VLOOKUP($B292,[4]Codes!$A:$K,4,FALSE)</f>
        <v>Category option</v>
      </c>
      <c r="F292" s="238">
        <f>VLOOKUP($B292,[4]Codes!$A:$K,5,FALSE)</f>
        <v>1307</v>
      </c>
      <c r="G292" s="50"/>
      <c r="H292" s="50"/>
      <c r="I292" s="50"/>
      <c r="J292" s="50"/>
      <c r="K292" s="414" t="str">
        <f>VLOOKUP($B292,[4]Codes!$A:$K,9,FALSE)</f>
        <v>July 2013</v>
      </c>
      <c r="L292" s="50"/>
      <c r="M292" s="405" t="str">
        <f>VLOOKUP($B292,[4]Codes!$A:$K,11,FALSE)</f>
        <v>Jullu 2013</v>
      </c>
      <c r="N292" s="47" t="str">
        <f t="shared" ref="N292:N303" si="4">$A$304</f>
        <v>ME5.31</v>
      </c>
      <c r="R292" s="41" t="s">
        <v>140</v>
      </c>
    </row>
    <row r="293" spans="1:18" outlineLevel="1">
      <c r="B293" s="44" t="s">
        <v>1304</v>
      </c>
      <c r="C293" s="238" t="str">
        <f>VLOOKUP($B293,[4]Codes!$A:$K,2,FALSE)</f>
        <v>Response</v>
      </c>
      <c r="D293" s="50"/>
      <c r="E293" s="238" t="str">
        <f>VLOOKUP($B293,[4]Codes!$A:$K,4,FALSE)</f>
        <v>Category option</v>
      </c>
      <c r="F293" s="238">
        <f>VLOOKUP($B293,[4]Codes!$A:$K,5,FALSE)</f>
        <v>1308</v>
      </c>
      <c r="G293" s="50"/>
      <c r="H293" s="50"/>
      <c r="I293" s="50"/>
      <c r="J293" s="50"/>
      <c r="K293" s="414" t="str">
        <f>VLOOKUP($B293,[4]Codes!$A:$K,9,FALSE)</f>
        <v>August 2013</v>
      </c>
      <c r="L293" s="50"/>
      <c r="M293" s="405" t="str">
        <f>VLOOKUP($B293,[4]Codes!$A:$K,11,FALSE)</f>
        <v>Agustu 2013</v>
      </c>
      <c r="N293" s="47" t="str">
        <f t="shared" si="4"/>
        <v>ME5.31</v>
      </c>
      <c r="R293" s="41" t="s">
        <v>140</v>
      </c>
    </row>
    <row r="294" spans="1:18" outlineLevel="1">
      <c r="B294" s="44" t="s">
        <v>1305</v>
      </c>
      <c r="C294" s="238" t="str">
        <f>VLOOKUP($B294,[4]Codes!$A:$K,2,FALSE)</f>
        <v>Response</v>
      </c>
      <c r="D294" s="50"/>
      <c r="E294" s="238" t="str">
        <f>VLOOKUP($B294,[4]Codes!$A:$K,4,FALSE)</f>
        <v>Category option</v>
      </c>
      <c r="F294" s="238">
        <f>VLOOKUP($B294,[4]Codes!$A:$K,5,FALSE)</f>
        <v>1309</v>
      </c>
      <c r="G294" s="50"/>
      <c r="H294" s="50"/>
      <c r="I294" s="50"/>
      <c r="J294" s="50"/>
      <c r="K294" s="414" t="str">
        <f>VLOOKUP($B294,[4]Codes!$A:$K,9,FALSE)</f>
        <v>September 2013</v>
      </c>
      <c r="L294" s="50"/>
      <c r="M294" s="405" t="str">
        <f>VLOOKUP($B294,[4]Codes!$A:$K,11,FALSE)</f>
        <v>Setembru 2013</v>
      </c>
      <c r="N294" s="47" t="str">
        <f t="shared" si="4"/>
        <v>ME5.31</v>
      </c>
      <c r="R294" s="41" t="s">
        <v>140</v>
      </c>
    </row>
    <row r="295" spans="1:18" outlineLevel="1">
      <c r="B295" s="44" t="s">
        <v>1306</v>
      </c>
      <c r="C295" s="238" t="str">
        <f>VLOOKUP($B295,[4]Codes!$A:$K,2,FALSE)</f>
        <v>Response</v>
      </c>
      <c r="D295" s="50"/>
      <c r="E295" s="238" t="str">
        <f>VLOOKUP($B295,[4]Codes!$A:$K,4,FALSE)</f>
        <v>Category option</v>
      </c>
      <c r="F295" s="238">
        <f>VLOOKUP($B295,[4]Codes!$A:$K,5,FALSE)</f>
        <v>1310</v>
      </c>
      <c r="G295" s="50"/>
      <c r="H295" s="50"/>
      <c r="I295" s="50"/>
      <c r="J295" s="50"/>
      <c r="K295" s="414" t="str">
        <f>VLOOKUP($B295,[4]Codes!$A:$K,9,FALSE)</f>
        <v>October 2013</v>
      </c>
      <c r="L295" s="50"/>
      <c r="M295" s="405" t="str">
        <f>VLOOKUP($B295,[4]Codes!$A:$K,11,FALSE)</f>
        <v>Outubru 2013</v>
      </c>
      <c r="N295" s="47" t="str">
        <f t="shared" si="4"/>
        <v>ME5.31</v>
      </c>
      <c r="R295" s="41" t="s">
        <v>140</v>
      </c>
    </row>
    <row r="296" spans="1:18" outlineLevel="1">
      <c r="B296" s="44" t="s">
        <v>1307</v>
      </c>
      <c r="C296" s="238" t="str">
        <f>VLOOKUP($B296,[4]Codes!$A:$K,2,FALSE)</f>
        <v>Response</v>
      </c>
      <c r="D296" s="50"/>
      <c r="E296" s="238" t="str">
        <f>VLOOKUP($B296,[4]Codes!$A:$K,4,FALSE)</f>
        <v>Category option</v>
      </c>
      <c r="F296" s="238">
        <f>VLOOKUP($B296,[4]Codes!$A:$K,5,FALSE)</f>
        <v>1311</v>
      </c>
      <c r="G296" s="50"/>
      <c r="H296" s="50"/>
      <c r="I296" s="50"/>
      <c r="J296" s="50"/>
      <c r="K296" s="414" t="str">
        <f>VLOOKUP($B296,[4]Codes!$A:$K,9,FALSE)</f>
        <v>November 2013</v>
      </c>
      <c r="L296" s="50"/>
      <c r="M296" s="405" t="str">
        <f>VLOOKUP($B296,[4]Codes!$A:$K,11,FALSE)</f>
        <v>Novembru 2013</v>
      </c>
      <c r="N296" s="47" t="str">
        <f t="shared" si="4"/>
        <v>ME5.31</v>
      </c>
      <c r="R296" s="41" t="s">
        <v>140</v>
      </c>
    </row>
    <row r="297" spans="1:18" outlineLevel="1">
      <c r="B297" s="44" t="s">
        <v>1308</v>
      </c>
      <c r="C297" s="238" t="str">
        <f>VLOOKUP($B297,[4]Codes!$A:$K,2,FALSE)</f>
        <v>Response</v>
      </c>
      <c r="D297" s="50"/>
      <c r="E297" s="238" t="str">
        <f>VLOOKUP($B297,[4]Codes!$A:$K,4,FALSE)</f>
        <v>Category option</v>
      </c>
      <c r="F297" s="238">
        <f>VLOOKUP($B297,[4]Codes!$A:$K,5,FALSE)</f>
        <v>1312</v>
      </c>
      <c r="G297" s="50"/>
      <c r="H297" s="50"/>
      <c r="I297" s="50"/>
      <c r="J297" s="50"/>
      <c r="K297" s="414" t="str">
        <f>VLOOKUP($B297,[4]Codes!$A:$K,9,FALSE)</f>
        <v>December 2013</v>
      </c>
      <c r="L297" s="50"/>
      <c r="M297" s="405" t="str">
        <f>VLOOKUP($B297,[4]Codes!$A:$K,11,FALSE)</f>
        <v>Dezembru 2013</v>
      </c>
      <c r="N297" s="47" t="str">
        <f t="shared" si="4"/>
        <v>ME5.31</v>
      </c>
      <c r="R297" s="41" t="s">
        <v>140</v>
      </c>
    </row>
    <row r="298" spans="1:18" outlineLevel="1">
      <c r="B298" s="44" t="s">
        <v>1309</v>
      </c>
      <c r="C298" s="238" t="str">
        <f>VLOOKUP($B298,[4]Codes!$A:$K,2,FALSE)</f>
        <v>Response</v>
      </c>
      <c r="D298" s="50"/>
      <c r="E298" s="238" t="str">
        <f>VLOOKUP($B298,[4]Codes!$A:$K,4,FALSE)</f>
        <v>Category option</v>
      </c>
      <c r="F298" s="238">
        <f>VLOOKUP($B298,[4]Codes!$A:$K,5,FALSE)</f>
        <v>1401</v>
      </c>
      <c r="G298" s="50"/>
      <c r="H298" s="50"/>
      <c r="I298" s="50"/>
      <c r="J298" s="50"/>
      <c r="K298" s="414" t="str">
        <f>VLOOKUP($B298,[4]Codes!$A:$K,9,FALSE)</f>
        <v>January 2014</v>
      </c>
      <c r="L298" s="50"/>
      <c r="M298" s="405" t="str">
        <f>VLOOKUP($B298,[4]Codes!$A:$K,11,FALSE)</f>
        <v>Janeru 2014</v>
      </c>
      <c r="N298" s="47" t="str">
        <f t="shared" si="4"/>
        <v>ME5.31</v>
      </c>
      <c r="R298" s="41" t="s">
        <v>140</v>
      </c>
    </row>
    <row r="299" spans="1:18" outlineLevel="1">
      <c r="B299" s="44" t="s">
        <v>1310</v>
      </c>
      <c r="C299" s="238" t="str">
        <f>VLOOKUP($B299,[4]Codes!$A:$K,2,FALSE)</f>
        <v>Response</v>
      </c>
      <c r="D299" s="50"/>
      <c r="E299" s="238" t="str">
        <f>VLOOKUP($B299,[4]Codes!$A:$K,4,FALSE)</f>
        <v>Category option</v>
      </c>
      <c r="F299" s="238">
        <f>VLOOKUP($B299,[4]Codes!$A:$K,5,FALSE)</f>
        <v>1402</v>
      </c>
      <c r="G299" s="50"/>
      <c r="H299" s="50"/>
      <c r="I299" s="50"/>
      <c r="J299" s="50"/>
      <c r="K299" s="414" t="str">
        <f>VLOOKUP($B299,[4]Codes!$A:$K,9,FALSE)</f>
        <v>February 2014</v>
      </c>
      <c r="L299" s="50"/>
      <c r="M299" s="405" t="str">
        <f>VLOOKUP($B299,[4]Codes!$A:$K,11,FALSE)</f>
        <v>Febereru 2014</v>
      </c>
      <c r="N299" s="47" t="str">
        <f t="shared" si="4"/>
        <v>ME5.31</v>
      </c>
      <c r="R299" s="41" t="s">
        <v>140</v>
      </c>
    </row>
    <row r="300" spans="1:18" outlineLevel="1">
      <c r="B300" s="44" t="s">
        <v>1311</v>
      </c>
      <c r="C300" s="238" t="str">
        <f>VLOOKUP($B300,[4]Codes!$A:$K,2,FALSE)</f>
        <v>Response</v>
      </c>
      <c r="D300" s="50"/>
      <c r="E300" s="238" t="str">
        <f>VLOOKUP($B300,[4]Codes!$A:$K,4,FALSE)</f>
        <v>Category option</v>
      </c>
      <c r="F300" s="238">
        <f>VLOOKUP($B300,[4]Codes!$A:$K,5,FALSE)</f>
        <v>1403</v>
      </c>
      <c r="G300" s="50"/>
      <c r="H300" s="50"/>
      <c r="I300" s="50"/>
      <c r="J300" s="50"/>
      <c r="K300" s="414" t="str">
        <f>VLOOKUP($B300,[4]Codes!$A:$K,9,FALSE)</f>
        <v>March 2014</v>
      </c>
      <c r="L300" s="50"/>
      <c r="M300" s="405" t="str">
        <f>VLOOKUP($B300,[4]Codes!$A:$K,11,FALSE)</f>
        <v>Marsu 2014</v>
      </c>
      <c r="N300" s="47" t="str">
        <f t="shared" si="4"/>
        <v>ME5.31</v>
      </c>
      <c r="R300" s="41" t="s">
        <v>140</v>
      </c>
    </row>
    <row r="301" spans="1:18" outlineLevel="1">
      <c r="B301" s="44" t="s">
        <v>1312</v>
      </c>
      <c r="C301" s="238" t="str">
        <f>VLOOKUP($B301,[4]Codes!$A:$K,2,FALSE)</f>
        <v>Response</v>
      </c>
      <c r="D301" s="50"/>
      <c r="E301" s="238" t="str">
        <f>VLOOKUP($B301,[4]Codes!$A:$K,4,FALSE)</f>
        <v>Category option</v>
      </c>
      <c r="F301" s="238">
        <f>VLOOKUP($B301,[4]Codes!$A:$K,5,FALSE)</f>
        <v>1404</v>
      </c>
      <c r="G301" s="50"/>
      <c r="H301" s="50"/>
      <c r="I301" s="50"/>
      <c r="J301" s="50"/>
      <c r="K301" s="414" t="str">
        <f>VLOOKUP($B301,[4]Codes!$A:$K,9,FALSE)</f>
        <v>April 2014</v>
      </c>
      <c r="L301" s="50"/>
      <c r="M301" s="405" t="str">
        <f>VLOOKUP($B301,[4]Codes!$A:$K,11,FALSE)</f>
        <v>Abril 2014</v>
      </c>
      <c r="N301" s="47" t="str">
        <f t="shared" si="4"/>
        <v>ME5.31</v>
      </c>
      <c r="R301" s="41" t="s">
        <v>140</v>
      </c>
    </row>
    <row r="302" spans="1:18" outlineLevel="1">
      <c r="B302" s="44" t="s">
        <v>1313</v>
      </c>
      <c r="C302" s="238" t="str">
        <f>VLOOKUP($B302,[4]Codes!$A:$K,2,FALSE)</f>
        <v>Response</v>
      </c>
      <c r="D302" s="50"/>
      <c r="E302" s="238" t="str">
        <f>VLOOKUP($B302,[4]Codes!$A:$K,4,FALSE)</f>
        <v>Category option</v>
      </c>
      <c r="F302" s="238">
        <f>VLOOKUP($B302,[4]Codes!$A:$K,5,FALSE)</f>
        <v>1405</v>
      </c>
      <c r="G302" s="50"/>
      <c r="H302" s="50"/>
      <c r="I302" s="50"/>
      <c r="J302" s="50"/>
      <c r="K302" s="414" t="str">
        <f>VLOOKUP($B302,[4]Codes!$A:$K,9,FALSE)</f>
        <v>May 2014</v>
      </c>
      <c r="L302" s="50"/>
      <c r="M302" s="405" t="str">
        <f>VLOOKUP($B302,[4]Codes!$A:$K,11,FALSE)</f>
        <v>Maiu 2014</v>
      </c>
      <c r="N302" s="47" t="str">
        <f t="shared" si="4"/>
        <v>ME5.31</v>
      </c>
      <c r="R302" s="41" t="s">
        <v>140</v>
      </c>
    </row>
    <row r="303" spans="1:18" outlineLevel="1">
      <c r="A303" s="52"/>
      <c r="B303" s="52" t="s">
        <v>320</v>
      </c>
      <c r="C303" s="238" t="str">
        <f>VLOOKUP($B303,[4]Codes!$A:$K,2,FALSE)</f>
        <v>Response</v>
      </c>
      <c r="D303" s="50"/>
      <c r="E303" s="238" t="str">
        <f>VLOOKUP($B303,[4]Codes!$A:$K,4,FALSE)</f>
        <v>Category option</v>
      </c>
      <c r="F303" s="238">
        <f>VLOOKUP($B303,[4]Codes!$A:$K,5,FALSE)</f>
        <v>998</v>
      </c>
      <c r="G303" s="50"/>
      <c r="H303" s="50"/>
      <c r="I303" s="50"/>
      <c r="J303" s="50"/>
      <c r="K303" s="414" t="str">
        <f>VLOOKUP($B303,[4]Codes!$A:$K,9,FALSE)</f>
        <v>Don't know</v>
      </c>
      <c r="L303" s="50"/>
      <c r="M303" s="405" t="str">
        <f>VLOOKUP($B303,[4]Codes!$A:$K,11,FALSE)</f>
        <v>La hatene</v>
      </c>
      <c r="N303" s="47" t="str">
        <f t="shared" si="4"/>
        <v>ME5.31</v>
      </c>
      <c r="R303" s="41" t="s">
        <v>140</v>
      </c>
    </row>
    <row r="304" spans="1:18" s="43" customFormat="1">
      <c r="A304" s="46" t="s">
        <v>1498</v>
      </c>
      <c r="B304" s="42"/>
      <c r="C304" s="42" t="s">
        <v>11</v>
      </c>
      <c r="D304" s="42" t="s">
        <v>137</v>
      </c>
      <c r="E304" s="42" t="s">
        <v>1256</v>
      </c>
      <c r="F304" s="42"/>
      <c r="G304" s="49"/>
      <c r="H304" s="49"/>
      <c r="I304" s="49"/>
      <c r="J304" s="113" t="s">
        <v>1499</v>
      </c>
      <c r="L304" s="49" t="s">
        <v>1500</v>
      </c>
      <c r="M304" s="44"/>
      <c r="N304" s="123"/>
      <c r="O304" s="41" t="s">
        <v>1486</v>
      </c>
      <c r="P304" s="41"/>
      <c r="Q304" s="46" t="s">
        <v>1501</v>
      </c>
      <c r="R304" s="41">
        <v>0</v>
      </c>
    </row>
    <row r="305" spans="1:19" s="35" customFormat="1" outlineLevel="1">
      <c r="A305" s="93"/>
      <c r="B305" s="93"/>
      <c r="C305" s="113" t="s">
        <v>24</v>
      </c>
      <c r="D305" s="50"/>
      <c r="E305" s="113" t="s">
        <v>104</v>
      </c>
      <c r="F305" s="113" t="s">
        <v>498</v>
      </c>
      <c r="G305" s="113"/>
      <c r="H305" s="113"/>
      <c r="I305" s="113"/>
      <c r="J305" s="113"/>
      <c r="K305" s="113"/>
      <c r="L305" s="113"/>
      <c r="M305" s="404"/>
      <c r="N305" s="210" t="str">
        <f>A307</f>
        <v>ME5.32</v>
      </c>
      <c r="O305" s="49"/>
      <c r="P305" s="49"/>
      <c r="Q305" s="49"/>
      <c r="R305" s="41"/>
    </row>
    <row r="306" spans="1:19" outlineLevel="1">
      <c r="A306" s="52"/>
      <c r="B306" s="52" t="s">
        <v>320</v>
      </c>
      <c r="C306" s="238" t="str">
        <f>VLOOKUP($B306,[4]Codes!$A:$K,2,FALSE)</f>
        <v>Response</v>
      </c>
      <c r="D306" s="50"/>
      <c r="E306" s="238" t="str">
        <f>VLOOKUP($B306,[4]Codes!$A:$K,4,FALSE)</f>
        <v>Category option</v>
      </c>
      <c r="F306" s="238">
        <f>VLOOKUP($B306,[4]Codes!$A:$K,5,FALSE)</f>
        <v>998</v>
      </c>
      <c r="G306" s="50"/>
      <c r="H306" s="50"/>
      <c r="I306" s="50"/>
      <c r="J306" s="50"/>
      <c r="K306" s="238" t="str">
        <f>VLOOKUP($B306,[4]Codes!$A:$K,9,FALSE)</f>
        <v>Don't know</v>
      </c>
      <c r="L306" s="50"/>
      <c r="M306" s="405" t="str">
        <f>VLOOKUP($B306,[4]Codes!$A:$K,11,FALSE)</f>
        <v>La hatene</v>
      </c>
      <c r="N306" s="47" t="s">
        <v>1488</v>
      </c>
      <c r="R306" s="41" t="s">
        <v>140</v>
      </c>
    </row>
    <row r="307" spans="1:19" s="43" customFormat="1">
      <c r="A307" s="46" t="s">
        <v>1502</v>
      </c>
      <c r="B307" s="42"/>
      <c r="C307" s="42" t="s">
        <v>11</v>
      </c>
      <c r="D307" s="42" t="s">
        <v>137</v>
      </c>
      <c r="E307" s="42" t="s">
        <v>104</v>
      </c>
      <c r="F307" s="42" t="s">
        <v>1490</v>
      </c>
      <c r="G307" s="49"/>
      <c r="H307" s="49"/>
      <c r="I307" s="49"/>
      <c r="J307" s="113" t="s">
        <v>1491</v>
      </c>
      <c r="L307" s="49" t="s">
        <v>1492</v>
      </c>
      <c r="M307" s="44"/>
      <c r="N307" s="123"/>
      <c r="O307" s="41" t="s">
        <v>1503</v>
      </c>
      <c r="P307" s="41"/>
      <c r="Q307" s="46" t="s">
        <v>1504</v>
      </c>
      <c r="R307" s="41">
        <v>0</v>
      </c>
      <c r="S307" s="294" t="s">
        <v>1281</v>
      </c>
    </row>
    <row r="308" spans="1:19" s="35" customFormat="1" outlineLevel="1">
      <c r="A308" s="93"/>
      <c r="B308" s="93"/>
      <c r="C308" s="113" t="s">
        <v>24</v>
      </c>
      <c r="D308" s="50"/>
      <c r="E308" s="113" t="s">
        <v>104</v>
      </c>
      <c r="F308" s="113" t="s">
        <v>498</v>
      </c>
      <c r="G308" s="113"/>
      <c r="H308" s="113"/>
      <c r="I308" s="113"/>
      <c r="J308" s="113"/>
      <c r="K308" s="113"/>
      <c r="L308" s="113"/>
      <c r="M308" s="404"/>
      <c r="N308" s="210" t="s">
        <v>1488</v>
      </c>
      <c r="O308" s="49"/>
      <c r="P308" s="49"/>
      <c r="Q308" s="49"/>
      <c r="R308" s="41"/>
    </row>
    <row r="309" spans="1:19" outlineLevel="1">
      <c r="A309" s="52"/>
      <c r="B309" s="52" t="s">
        <v>320</v>
      </c>
      <c r="C309" s="238" t="str">
        <f>VLOOKUP($B309,[4]Codes!$A:$K,2,FALSE)</f>
        <v>Response</v>
      </c>
      <c r="D309" s="50"/>
      <c r="E309" s="238" t="str">
        <f>VLOOKUP($B309,[4]Codes!$A:$K,4,FALSE)</f>
        <v>Category option</v>
      </c>
      <c r="F309" s="238">
        <f>VLOOKUP($B309,[4]Codes!$A:$K,5,FALSE)</f>
        <v>998</v>
      </c>
      <c r="G309" s="50"/>
      <c r="H309" s="50"/>
      <c r="I309" s="50"/>
      <c r="J309" s="50"/>
      <c r="K309" s="238" t="str">
        <f>VLOOKUP($B309,[4]Codes!$A:$K,9,FALSE)</f>
        <v>Don't know</v>
      </c>
      <c r="L309" s="50"/>
      <c r="M309" s="405" t="str">
        <f>VLOOKUP($B309,[4]Codes!$A:$K,11,FALSE)</f>
        <v>La hatene</v>
      </c>
      <c r="N309" s="47" t="s">
        <v>1488</v>
      </c>
      <c r="R309" s="41" t="s">
        <v>140</v>
      </c>
    </row>
    <row r="310" spans="1:19" s="235" customFormat="1">
      <c r="A310" s="234" t="s">
        <v>1505</v>
      </c>
      <c r="B310" s="231"/>
      <c r="C310" s="231"/>
      <c r="D310" s="231"/>
      <c r="E310" s="231"/>
      <c r="F310" s="231"/>
      <c r="G310" s="233"/>
      <c r="H310" s="233"/>
      <c r="I310" s="233"/>
      <c r="J310" s="231"/>
      <c r="K310" s="233"/>
      <c r="L310" s="233" t="s">
        <v>1506</v>
      </c>
      <c r="M310" s="232"/>
      <c r="N310" s="236"/>
      <c r="O310" s="231"/>
      <c r="P310" s="231"/>
      <c r="Q310" s="231"/>
      <c r="R310" s="237" t="s">
        <v>140</v>
      </c>
    </row>
    <row r="311" spans="1:19" s="43" customFormat="1">
      <c r="A311" s="46" t="s">
        <v>1507</v>
      </c>
      <c r="B311" s="42"/>
      <c r="C311" s="42" t="s">
        <v>11</v>
      </c>
      <c r="D311" s="42" t="s">
        <v>137</v>
      </c>
      <c r="E311" s="113" t="s">
        <v>704</v>
      </c>
      <c r="F311" s="42" t="s">
        <v>54</v>
      </c>
      <c r="G311" s="113"/>
      <c r="H311" s="113"/>
      <c r="I311" s="113"/>
      <c r="J311" s="113" t="s">
        <v>1496</v>
      </c>
      <c r="L311" s="510" t="s">
        <v>1497</v>
      </c>
      <c r="M311" s="510"/>
      <c r="N311" s="51"/>
      <c r="O311" s="41"/>
      <c r="P311" s="41"/>
      <c r="Q311" s="46"/>
      <c r="R311" s="41"/>
    </row>
    <row r="312" spans="1:19" outlineLevel="1">
      <c r="A312" s="52"/>
      <c r="B312" s="44" t="s">
        <v>1302</v>
      </c>
      <c r="C312" s="238" t="str">
        <f>VLOOKUP($B312,[4]Codes!$A:$K,2,FALSE)</f>
        <v>Response</v>
      </c>
      <c r="D312" s="50"/>
      <c r="E312" s="238" t="str">
        <f>VLOOKUP($B312,[4]Codes!$A:$K,4,FALSE)</f>
        <v>Category option</v>
      </c>
      <c r="F312" s="238">
        <f>VLOOKUP($B312,[4]Codes!$A:$K,5,FALSE)</f>
        <v>1306</v>
      </c>
      <c r="G312" s="50"/>
      <c r="H312" s="50"/>
      <c r="I312" s="50"/>
      <c r="J312" s="50"/>
      <c r="K312" s="414" t="str">
        <f>VLOOKUP($B312,[4]Codes!$A:$K,9,FALSE)</f>
        <v>June 2013</v>
      </c>
      <c r="L312" s="50"/>
      <c r="M312" s="405" t="str">
        <f>VLOOKUP($B312,[4]Codes!$A:$K,11,FALSE)</f>
        <v>Junu 2013</v>
      </c>
      <c r="N312" s="47" t="str">
        <f>$A$325</f>
        <v>ME5.41</v>
      </c>
      <c r="R312" s="41" t="s">
        <v>140</v>
      </c>
    </row>
    <row r="313" spans="1:19" outlineLevel="1">
      <c r="B313" s="44" t="s">
        <v>1303</v>
      </c>
      <c r="C313" s="238" t="str">
        <f>VLOOKUP($B313,[4]Codes!$A:$K,2,FALSE)</f>
        <v>Response</v>
      </c>
      <c r="D313" s="50"/>
      <c r="E313" s="238" t="str">
        <f>VLOOKUP($B313,[4]Codes!$A:$K,4,FALSE)</f>
        <v>Category option</v>
      </c>
      <c r="F313" s="238">
        <f>VLOOKUP($B313,[4]Codes!$A:$K,5,FALSE)</f>
        <v>1307</v>
      </c>
      <c r="G313" s="50"/>
      <c r="H313" s="50"/>
      <c r="I313" s="50"/>
      <c r="J313" s="50"/>
      <c r="K313" s="414" t="str">
        <f>VLOOKUP($B313,[4]Codes!$A:$K,9,FALSE)</f>
        <v>July 2013</v>
      </c>
      <c r="L313" s="50"/>
      <c r="M313" s="405" t="str">
        <f>VLOOKUP($B313,[4]Codes!$A:$K,11,FALSE)</f>
        <v>Jullu 2013</v>
      </c>
      <c r="N313" s="47" t="str">
        <f t="shared" ref="N313:N324" si="5">$A$325</f>
        <v>ME5.41</v>
      </c>
      <c r="R313" s="41" t="s">
        <v>140</v>
      </c>
    </row>
    <row r="314" spans="1:19" outlineLevel="1">
      <c r="B314" s="44" t="s">
        <v>1304</v>
      </c>
      <c r="C314" s="238" t="str">
        <f>VLOOKUP($B314,[4]Codes!$A:$K,2,FALSE)</f>
        <v>Response</v>
      </c>
      <c r="D314" s="50"/>
      <c r="E314" s="238" t="str">
        <f>VLOOKUP($B314,[4]Codes!$A:$K,4,FALSE)</f>
        <v>Category option</v>
      </c>
      <c r="F314" s="238">
        <f>VLOOKUP($B314,[4]Codes!$A:$K,5,FALSE)</f>
        <v>1308</v>
      </c>
      <c r="G314" s="50"/>
      <c r="H314" s="50"/>
      <c r="I314" s="50"/>
      <c r="J314" s="50"/>
      <c r="K314" s="414" t="str">
        <f>VLOOKUP($B314,[4]Codes!$A:$K,9,FALSE)</f>
        <v>August 2013</v>
      </c>
      <c r="L314" s="50"/>
      <c r="M314" s="405" t="str">
        <f>VLOOKUP($B314,[4]Codes!$A:$K,11,FALSE)</f>
        <v>Agustu 2013</v>
      </c>
      <c r="N314" s="47" t="str">
        <f t="shared" si="5"/>
        <v>ME5.41</v>
      </c>
      <c r="R314" s="41" t="s">
        <v>140</v>
      </c>
    </row>
    <row r="315" spans="1:19" outlineLevel="1">
      <c r="B315" s="44" t="s">
        <v>1305</v>
      </c>
      <c r="C315" s="238" t="str">
        <f>VLOOKUP($B315,[4]Codes!$A:$K,2,FALSE)</f>
        <v>Response</v>
      </c>
      <c r="D315" s="50"/>
      <c r="E315" s="238" t="str">
        <f>VLOOKUP($B315,[4]Codes!$A:$K,4,FALSE)</f>
        <v>Category option</v>
      </c>
      <c r="F315" s="238">
        <f>VLOOKUP($B315,[4]Codes!$A:$K,5,FALSE)</f>
        <v>1309</v>
      </c>
      <c r="G315" s="50"/>
      <c r="H315" s="50"/>
      <c r="I315" s="50"/>
      <c r="J315" s="50"/>
      <c r="K315" s="414" t="str">
        <f>VLOOKUP($B315,[4]Codes!$A:$K,9,FALSE)</f>
        <v>September 2013</v>
      </c>
      <c r="L315" s="50"/>
      <c r="M315" s="405" t="str">
        <f>VLOOKUP($B315,[4]Codes!$A:$K,11,FALSE)</f>
        <v>Setembru 2013</v>
      </c>
      <c r="N315" s="47" t="str">
        <f t="shared" si="5"/>
        <v>ME5.41</v>
      </c>
      <c r="R315" s="41" t="s">
        <v>140</v>
      </c>
    </row>
    <row r="316" spans="1:19" outlineLevel="1">
      <c r="B316" s="44" t="s">
        <v>1306</v>
      </c>
      <c r="C316" s="238" t="str">
        <f>VLOOKUP($B316,[4]Codes!$A:$K,2,FALSE)</f>
        <v>Response</v>
      </c>
      <c r="D316" s="50"/>
      <c r="E316" s="238" t="str">
        <f>VLOOKUP($B316,[4]Codes!$A:$K,4,FALSE)</f>
        <v>Category option</v>
      </c>
      <c r="F316" s="238">
        <f>VLOOKUP($B316,[4]Codes!$A:$K,5,FALSE)</f>
        <v>1310</v>
      </c>
      <c r="G316" s="50"/>
      <c r="H316" s="50"/>
      <c r="I316" s="50"/>
      <c r="J316" s="50"/>
      <c r="K316" s="414" t="str">
        <f>VLOOKUP($B316,[4]Codes!$A:$K,9,FALSE)</f>
        <v>October 2013</v>
      </c>
      <c r="L316" s="50"/>
      <c r="M316" s="405" t="str">
        <f>VLOOKUP($B316,[4]Codes!$A:$K,11,FALSE)</f>
        <v>Outubru 2013</v>
      </c>
      <c r="N316" s="47" t="str">
        <f t="shared" si="5"/>
        <v>ME5.41</v>
      </c>
      <c r="R316" s="41" t="s">
        <v>140</v>
      </c>
    </row>
    <row r="317" spans="1:19" outlineLevel="1">
      <c r="B317" s="44" t="s">
        <v>1307</v>
      </c>
      <c r="C317" s="238" t="str">
        <f>VLOOKUP($B317,[4]Codes!$A:$K,2,FALSE)</f>
        <v>Response</v>
      </c>
      <c r="D317" s="50"/>
      <c r="E317" s="238" t="str">
        <f>VLOOKUP($B317,[4]Codes!$A:$K,4,FALSE)</f>
        <v>Category option</v>
      </c>
      <c r="F317" s="238">
        <f>VLOOKUP($B317,[4]Codes!$A:$K,5,FALSE)</f>
        <v>1311</v>
      </c>
      <c r="G317" s="50"/>
      <c r="H317" s="50"/>
      <c r="I317" s="50"/>
      <c r="J317" s="50"/>
      <c r="K317" s="414" t="str">
        <f>VLOOKUP($B317,[4]Codes!$A:$K,9,FALSE)</f>
        <v>November 2013</v>
      </c>
      <c r="L317" s="50"/>
      <c r="M317" s="405" t="str">
        <f>VLOOKUP($B317,[4]Codes!$A:$K,11,FALSE)</f>
        <v>Novembru 2013</v>
      </c>
      <c r="N317" s="47" t="str">
        <f t="shared" si="5"/>
        <v>ME5.41</v>
      </c>
      <c r="R317" s="41" t="s">
        <v>140</v>
      </c>
    </row>
    <row r="318" spans="1:19" outlineLevel="1">
      <c r="B318" s="44" t="s">
        <v>1308</v>
      </c>
      <c r="C318" s="238" t="str">
        <f>VLOOKUP($B318,[4]Codes!$A:$K,2,FALSE)</f>
        <v>Response</v>
      </c>
      <c r="D318" s="50"/>
      <c r="E318" s="238" t="str">
        <f>VLOOKUP($B318,[4]Codes!$A:$K,4,FALSE)</f>
        <v>Category option</v>
      </c>
      <c r="F318" s="238">
        <f>VLOOKUP($B318,[4]Codes!$A:$K,5,FALSE)</f>
        <v>1312</v>
      </c>
      <c r="G318" s="50"/>
      <c r="H318" s="50"/>
      <c r="I318" s="50"/>
      <c r="J318" s="50"/>
      <c r="K318" s="414" t="str">
        <f>VLOOKUP($B318,[4]Codes!$A:$K,9,FALSE)</f>
        <v>December 2013</v>
      </c>
      <c r="L318" s="50"/>
      <c r="M318" s="405" t="str">
        <f>VLOOKUP($B318,[4]Codes!$A:$K,11,FALSE)</f>
        <v>Dezembru 2013</v>
      </c>
      <c r="N318" s="47" t="str">
        <f t="shared" si="5"/>
        <v>ME5.41</v>
      </c>
      <c r="R318" s="41" t="s">
        <v>140</v>
      </c>
    </row>
    <row r="319" spans="1:19" outlineLevel="1">
      <c r="B319" s="44" t="s">
        <v>1309</v>
      </c>
      <c r="C319" s="238" t="str">
        <f>VLOOKUP($B319,[4]Codes!$A:$K,2,FALSE)</f>
        <v>Response</v>
      </c>
      <c r="D319" s="50"/>
      <c r="E319" s="238" t="str">
        <f>VLOOKUP($B319,[4]Codes!$A:$K,4,FALSE)</f>
        <v>Category option</v>
      </c>
      <c r="F319" s="238">
        <f>VLOOKUP($B319,[4]Codes!$A:$K,5,FALSE)</f>
        <v>1401</v>
      </c>
      <c r="G319" s="50"/>
      <c r="H319" s="50"/>
      <c r="I319" s="50"/>
      <c r="J319" s="50"/>
      <c r="K319" s="414" t="str">
        <f>VLOOKUP($B319,[4]Codes!$A:$K,9,FALSE)</f>
        <v>January 2014</v>
      </c>
      <c r="L319" s="50"/>
      <c r="M319" s="405" t="str">
        <f>VLOOKUP($B319,[4]Codes!$A:$K,11,FALSE)</f>
        <v>Janeru 2014</v>
      </c>
      <c r="N319" s="47" t="str">
        <f t="shared" si="5"/>
        <v>ME5.41</v>
      </c>
      <c r="R319" s="41" t="s">
        <v>140</v>
      </c>
    </row>
    <row r="320" spans="1:19" outlineLevel="1">
      <c r="B320" s="44" t="s">
        <v>1310</v>
      </c>
      <c r="C320" s="238" t="str">
        <f>VLOOKUP($B320,[4]Codes!$A:$K,2,FALSE)</f>
        <v>Response</v>
      </c>
      <c r="D320" s="50"/>
      <c r="E320" s="238" t="str">
        <f>VLOOKUP($B320,[4]Codes!$A:$K,4,FALSE)</f>
        <v>Category option</v>
      </c>
      <c r="F320" s="238">
        <f>VLOOKUP($B320,[4]Codes!$A:$K,5,FALSE)</f>
        <v>1402</v>
      </c>
      <c r="G320" s="50"/>
      <c r="H320" s="50"/>
      <c r="I320" s="50"/>
      <c r="J320" s="50"/>
      <c r="K320" s="414" t="str">
        <f>VLOOKUP($B320,[4]Codes!$A:$K,9,FALSE)</f>
        <v>February 2014</v>
      </c>
      <c r="L320" s="50"/>
      <c r="M320" s="405" t="str">
        <f>VLOOKUP($B320,[4]Codes!$A:$K,11,FALSE)</f>
        <v>Febereru 2014</v>
      </c>
      <c r="N320" s="47" t="str">
        <f t="shared" si="5"/>
        <v>ME5.41</v>
      </c>
      <c r="R320" s="41" t="s">
        <v>140</v>
      </c>
    </row>
    <row r="321" spans="1:19" outlineLevel="1">
      <c r="B321" s="44" t="s">
        <v>1311</v>
      </c>
      <c r="C321" s="238" t="str">
        <f>VLOOKUP($B321,[4]Codes!$A:$K,2,FALSE)</f>
        <v>Response</v>
      </c>
      <c r="D321" s="50"/>
      <c r="E321" s="238" t="str">
        <f>VLOOKUP($B321,[4]Codes!$A:$K,4,FALSE)</f>
        <v>Category option</v>
      </c>
      <c r="F321" s="238">
        <f>VLOOKUP($B321,[4]Codes!$A:$K,5,FALSE)</f>
        <v>1403</v>
      </c>
      <c r="G321" s="50"/>
      <c r="H321" s="50"/>
      <c r="I321" s="50"/>
      <c r="J321" s="50"/>
      <c r="K321" s="414" t="str">
        <f>VLOOKUP($B321,[4]Codes!$A:$K,9,FALSE)</f>
        <v>March 2014</v>
      </c>
      <c r="L321" s="50"/>
      <c r="M321" s="405" t="str">
        <f>VLOOKUP($B321,[4]Codes!$A:$K,11,FALSE)</f>
        <v>Marsu 2014</v>
      </c>
      <c r="N321" s="47" t="str">
        <f t="shared" si="5"/>
        <v>ME5.41</v>
      </c>
      <c r="R321" s="41" t="s">
        <v>140</v>
      </c>
    </row>
    <row r="322" spans="1:19" outlineLevel="1">
      <c r="B322" s="44" t="s">
        <v>1312</v>
      </c>
      <c r="C322" s="238" t="str">
        <f>VLOOKUP($B322,[4]Codes!$A:$K,2,FALSE)</f>
        <v>Response</v>
      </c>
      <c r="D322" s="50"/>
      <c r="E322" s="238" t="str">
        <f>VLOOKUP($B322,[4]Codes!$A:$K,4,FALSE)</f>
        <v>Category option</v>
      </c>
      <c r="F322" s="238">
        <f>VLOOKUP($B322,[4]Codes!$A:$K,5,FALSE)</f>
        <v>1404</v>
      </c>
      <c r="G322" s="50"/>
      <c r="H322" s="50"/>
      <c r="I322" s="50"/>
      <c r="J322" s="50"/>
      <c r="K322" s="414" t="str">
        <f>VLOOKUP($B322,[4]Codes!$A:$K,9,FALSE)</f>
        <v>April 2014</v>
      </c>
      <c r="L322" s="50"/>
      <c r="M322" s="405" t="str">
        <f>VLOOKUP($B322,[4]Codes!$A:$K,11,FALSE)</f>
        <v>Abril 2014</v>
      </c>
      <c r="N322" s="47" t="str">
        <f t="shared" si="5"/>
        <v>ME5.41</v>
      </c>
      <c r="R322" s="41" t="s">
        <v>140</v>
      </c>
    </row>
    <row r="323" spans="1:19" outlineLevel="1">
      <c r="B323" s="44" t="s">
        <v>1313</v>
      </c>
      <c r="C323" s="238" t="str">
        <f>VLOOKUP($B323,[4]Codes!$A:$K,2,FALSE)</f>
        <v>Response</v>
      </c>
      <c r="D323" s="50"/>
      <c r="E323" s="238" t="str">
        <f>VLOOKUP($B323,[4]Codes!$A:$K,4,FALSE)</f>
        <v>Category option</v>
      </c>
      <c r="F323" s="238">
        <f>VLOOKUP($B323,[4]Codes!$A:$K,5,FALSE)</f>
        <v>1405</v>
      </c>
      <c r="G323" s="50"/>
      <c r="H323" s="50"/>
      <c r="I323" s="50"/>
      <c r="J323" s="50"/>
      <c r="K323" s="414" t="str">
        <f>VLOOKUP($B323,[4]Codes!$A:$K,9,FALSE)</f>
        <v>May 2014</v>
      </c>
      <c r="L323" s="50"/>
      <c r="M323" s="405" t="str">
        <f>VLOOKUP($B323,[4]Codes!$A:$K,11,FALSE)</f>
        <v>Maiu 2014</v>
      </c>
      <c r="N323" s="47" t="str">
        <f t="shared" si="5"/>
        <v>ME5.41</v>
      </c>
      <c r="R323" s="41" t="s">
        <v>140</v>
      </c>
    </row>
    <row r="324" spans="1:19" outlineLevel="1">
      <c r="A324" s="52"/>
      <c r="B324" s="52" t="s">
        <v>320</v>
      </c>
      <c r="C324" s="238" t="str">
        <f>VLOOKUP($B324,[4]Codes!$A:$K,2,FALSE)</f>
        <v>Response</v>
      </c>
      <c r="D324" s="50"/>
      <c r="E324" s="238" t="str">
        <f>VLOOKUP($B324,[4]Codes!$A:$K,4,FALSE)</f>
        <v>Category option</v>
      </c>
      <c r="F324" s="238">
        <f>VLOOKUP($B324,[4]Codes!$A:$K,5,FALSE)</f>
        <v>998</v>
      </c>
      <c r="G324" s="50"/>
      <c r="H324" s="50"/>
      <c r="I324" s="50"/>
      <c r="J324" s="50"/>
      <c r="K324" s="414" t="str">
        <f>VLOOKUP($B324,[4]Codes!$A:$K,9,FALSE)</f>
        <v>Don't know</v>
      </c>
      <c r="L324" s="50"/>
      <c r="M324" s="405" t="str">
        <f>VLOOKUP($B324,[4]Codes!$A:$K,11,FALSE)</f>
        <v>La hatene</v>
      </c>
      <c r="N324" s="47" t="str">
        <f t="shared" si="5"/>
        <v>ME5.41</v>
      </c>
      <c r="R324" s="41" t="s">
        <v>140</v>
      </c>
    </row>
    <row r="325" spans="1:19" s="43" customFormat="1">
      <c r="A325" s="46" t="s">
        <v>1508</v>
      </c>
      <c r="B325" s="42"/>
      <c r="C325" s="42" t="s">
        <v>11</v>
      </c>
      <c r="D325" s="42" t="s">
        <v>137</v>
      </c>
      <c r="E325" s="113" t="s">
        <v>1256</v>
      </c>
      <c r="F325" s="113"/>
      <c r="G325" s="49"/>
      <c r="H325" s="49"/>
      <c r="I325" s="49"/>
      <c r="J325" s="113" t="s">
        <v>1499</v>
      </c>
      <c r="L325" s="49" t="s">
        <v>1500</v>
      </c>
      <c r="M325" s="44"/>
      <c r="N325" s="123"/>
      <c r="O325" s="41" t="s">
        <v>1486</v>
      </c>
      <c r="P325" s="41"/>
      <c r="Q325" s="46" t="s">
        <v>1501</v>
      </c>
      <c r="R325" s="41">
        <v>0</v>
      </c>
    </row>
    <row r="326" spans="1:19" s="35" customFormat="1" outlineLevel="1">
      <c r="A326" s="93"/>
      <c r="B326" s="93"/>
      <c r="C326" s="113" t="s">
        <v>24</v>
      </c>
      <c r="D326" s="50"/>
      <c r="E326" s="113" t="s">
        <v>104</v>
      </c>
      <c r="F326" s="113" t="s">
        <v>498</v>
      </c>
      <c r="G326" s="113"/>
      <c r="H326" s="113"/>
      <c r="I326" s="113"/>
      <c r="J326" s="113"/>
      <c r="K326" s="113"/>
      <c r="L326" s="113"/>
      <c r="M326" s="404"/>
      <c r="N326" s="210" t="str">
        <f>A328</f>
        <v>ME5.42</v>
      </c>
      <c r="O326" s="49"/>
      <c r="P326" s="49"/>
      <c r="Q326" s="49"/>
      <c r="R326" s="41"/>
    </row>
    <row r="327" spans="1:19" outlineLevel="1">
      <c r="A327" s="52"/>
      <c r="B327" s="52" t="s">
        <v>320</v>
      </c>
      <c r="C327" s="238" t="str">
        <f>VLOOKUP($B327,[4]Codes!$A:$K,2,FALSE)</f>
        <v>Response</v>
      </c>
      <c r="D327" s="50"/>
      <c r="E327" s="238" t="str">
        <f>VLOOKUP($B327,[4]Codes!$A:$K,4,FALSE)</f>
        <v>Category option</v>
      </c>
      <c r="F327" s="238">
        <f>VLOOKUP($B327,[4]Codes!$A:$K,5,FALSE)</f>
        <v>998</v>
      </c>
      <c r="G327" s="50"/>
      <c r="H327" s="50"/>
      <c r="I327" s="50"/>
      <c r="J327" s="50"/>
      <c r="K327" s="238" t="str">
        <f>VLOOKUP($B327,[4]Codes!$A:$K,9,FALSE)</f>
        <v>Don't know</v>
      </c>
      <c r="L327" s="50"/>
      <c r="M327" s="405" t="str">
        <f>VLOOKUP($B327,[4]Codes!$A:$K,11,FALSE)</f>
        <v>La hatene</v>
      </c>
      <c r="N327" s="47" t="s">
        <v>1488</v>
      </c>
      <c r="R327" s="41" t="s">
        <v>140</v>
      </c>
    </row>
    <row r="328" spans="1:19" s="43" customFormat="1">
      <c r="A328" s="46" t="s">
        <v>1509</v>
      </c>
      <c r="B328" s="42"/>
      <c r="C328" s="42" t="s">
        <v>11</v>
      </c>
      <c r="D328" s="42" t="s">
        <v>137</v>
      </c>
      <c r="E328" s="113" t="s">
        <v>1256</v>
      </c>
      <c r="F328" s="113"/>
      <c r="G328" s="49"/>
      <c r="H328" s="49"/>
      <c r="I328" s="49"/>
      <c r="J328" s="113" t="s">
        <v>1491</v>
      </c>
      <c r="L328" s="49" t="s">
        <v>1492</v>
      </c>
      <c r="M328" s="44"/>
      <c r="N328" s="123"/>
      <c r="O328" s="41" t="s">
        <v>1503</v>
      </c>
      <c r="P328" s="41"/>
      <c r="Q328" s="46" t="s">
        <v>1504</v>
      </c>
      <c r="R328" s="41">
        <v>0</v>
      </c>
      <c r="S328" s="294" t="s">
        <v>1281</v>
      </c>
    </row>
    <row r="329" spans="1:19" s="35" customFormat="1" outlineLevel="1">
      <c r="A329" s="93"/>
      <c r="B329" s="93"/>
      <c r="C329" s="113" t="s">
        <v>24</v>
      </c>
      <c r="D329" s="50"/>
      <c r="E329" s="113" t="s">
        <v>104</v>
      </c>
      <c r="F329" s="113" t="s">
        <v>498</v>
      </c>
      <c r="G329" s="113"/>
      <c r="H329" s="113"/>
      <c r="I329" s="113"/>
      <c r="J329" s="113"/>
      <c r="K329" s="113"/>
      <c r="L329" s="113"/>
      <c r="M329" s="404"/>
      <c r="N329" s="210" t="s">
        <v>1488</v>
      </c>
      <c r="O329" s="49"/>
      <c r="P329" s="49"/>
      <c r="Q329" s="49"/>
      <c r="R329" s="41"/>
    </row>
    <row r="330" spans="1:19" outlineLevel="1">
      <c r="A330" s="52"/>
      <c r="B330" s="52" t="s">
        <v>320</v>
      </c>
      <c r="C330" s="238" t="str">
        <f>VLOOKUP($B330,[4]Codes!$A:$K,2,FALSE)</f>
        <v>Response</v>
      </c>
      <c r="D330" s="50"/>
      <c r="E330" s="238" t="str">
        <f>VLOOKUP($B330,[4]Codes!$A:$K,4,FALSE)</f>
        <v>Category option</v>
      </c>
      <c r="F330" s="238">
        <f>VLOOKUP($B330,[4]Codes!$A:$K,5,FALSE)</f>
        <v>998</v>
      </c>
      <c r="G330" s="50"/>
      <c r="H330" s="50"/>
      <c r="I330" s="50"/>
      <c r="J330" s="50"/>
      <c r="K330" s="238" t="str">
        <f>VLOOKUP($B330,[4]Codes!$A:$K,9,FALSE)</f>
        <v>Don't know</v>
      </c>
      <c r="L330" s="50"/>
      <c r="M330" s="405" t="str">
        <f>VLOOKUP($B330,[4]Codes!$A:$K,11,FALSE)</f>
        <v>La hatene</v>
      </c>
      <c r="N330" s="47" t="s">
        <v>1488</v>
      </c>
      <c r="R330" s="41" t="s">
        <v>140</v>
      </c>
    </row>
    <row r="331" spans="1:19" s="235" customFormat="1">
      <c r="A331" s="234" t="s">
        <v>1510</v>
      </c>
      <c r="B331" s="231"/>
      <c r="C331" s="231"/>
      <c r="D331" s="231"/>
      <c r="E331" s="231"/>
      <c r="F331" s="231"/>
      <c r="G331" s="231"/>
      <c r="H331" s="231"/>
      <c r="I331" s="231"/>
      <c r="J331" s="231"/>
      <c r="K331" s="233"/>
      <c r="L331" s="233" t="s">
        <v>1511</v>
      </c>
      <c r="M331" s="232"/>
      <c r="N331" s="236"/>
      <c r="O331" s="231"/>
      <c r="P331" s="231"/>
      <c r="Q331" s="231"/>
      <c r="R331" s="237" t="s">
        <v>140</v>
      </c>
    </row>
    <row r="332" spans="1:19" s="204" customFormat="1">
      <c r="A332" s="205" t="s">
        <v>1512</v>
      </c>
      <c r="B332" s="203"/>
      <c r="C332" s="203"/>
      <c r="D332" s="203"/>
      <c r="E332" s="203"/>
      <c r="F332" s="203"/>
      <c r="G332" s="257"/>
      <c r="H332" s="257"/>
      <c r="I332" s="257"/>
      <c r="J332" s="203"/>
      <c r="K332" s="205"/>
      <c r="L332" s="205"/>
      <c r="M332" s="261"/>
      <c r="N332" s="248"/>
      <c r="O332" s="203"/>
      <c r="P332" s="203"/>
      <c r="Q332" s="203"/>
      <c r="R332" s="203"/>
    </row>
    <row r="333" spans="1:19" s="43" customFormat="1" ht="16.5">
      <c r="A333" s="46" t="s">
        <v>1513</v>
      </c>
      <c r="B333" s="42"/>
      <c r="C333" s="42" t="s">
        <v>11</v>
      </c>
      <c r="D333" s="42" t="s">
        <v>137</v>
      </c>
      <c r="E333" s="42" t="s">
        <v>1514</v>
      </c>
      <c r="F333" s="42" t="s">
        <v>54</v>
      </c>
      <c r="G333" s="44"/>
      <c r="H333" s="44"/>
      <c r="I333" s="44"/>
      <c r="J333" s="113" t="s">
        <v>1515</v>
      </c>
      <c r="K333" s="295"/>
      <c r="L333" s="251" t="s">
        <v>1516</v>
      </c>
      <c r="M333" s="44"/>
      <c r="N333" s="123" t="str">
        <f>A334</f>
        <v>ME5.51</v>
      </c>
      <c r="O333" s="41" t="s">
        <v>1517</v>
      </c>
      <c r="P333" s="41"/>
      <c r="Q333" s="46" t="s">
        <v>1518</v>
      </c>
      <c r="R333" s="41" t="s">
        <v>1519</v>
      </c>
    </row>
    <row r="334" spans="1:19" s="43" customFormat="1">
      <c r="A334" s="46" t="s">
        <v>1520</v>
      </c>
      <c r="B334" s="42"/>
      <c r="C334" s="42" t="s">
        <v>11</v>
      </c>
      <c r="D334" s="42" t="s">
        <v>137</v>
      </c>
      <c r="E334" s="42" t="s">
        <v>26</v>
      </c>
      <c r="F334" s="42" t="s">
        <v>54</v>
      </c>
      <c r="G334" s="49"/>
      <c r="H334" s="49"/>
      <c r="I334" s="49"/>
      <c r="J334" s="113" t="s">
        <v>1521</v>
      </c>
      <c r="L334" s="49" t="s">
        <v>1522</v>
      </c>
      <c r="M334" s="44"/>
      <c r="N334" s="45"/>
      <c r="O334" s="41"/>
      <c r="P334" s="41"/>
      <c r="Q334" s="46" t="s">
        <v>1523</v>
      </c>
      <c r="R334" s="41" t="s">
        <v>1524</v>
      </c>
    </row>
    <row r="335" spans="1:19" outlineLevel="1">
      <c r="B335" s="44" t="s">
        <v>1525</v>
      </c>
      <c r="C335" s="238" t="str">
        <f>VLOOKUP($B335,[4]Codes!$A:$K,2,FALSE)</f>
        <v>Response</v>
      </c>
      <c r="D335" s="50"/>
      <c r="E335" s="238" t="str">
        <f>VLOOKUP($B335,[4]Codes!$A:$K,4,FALSE)</f>
        <v>Category option</v>
      </c>
      <c r="F335" s="238">
        <f>VLOOKUP($B335,[4]Codes!$A:$K,5,FALSE)</f>
        <v>1</v>
      </c>
      <c r="G335" s="50"/>
      <c r="H335" s="50"/>
      <c r="I335" s="50"/>
      <c r="J335" s="50"/>
      <c r="K335" s="414" t="str">
        <f>VLOOKUP($B335,[4]Codes!$A:$K,9,FALSE)</f>
        <v>Nun / church minister / priest / catechist</v>
      </c>
      <c r="L335" s="50"/>
      <c r="M335" s="405" t="s">
        <v>3015</v>
      </c>
      <c r="N335" s="47" t="str">
        <f>$A$357</f>
        <v>ME5.52</v>
      </c>
      <c r="R335" s="41" t="s">
        <v>140</v>
      </c>
    </row>
    <row r="336" spans="1:19" outlineLevel="1">
      <c r="A336" s="52"/>
      <c r="B336" s="44" t="s">
        <v>1526</v>
      </c>
      <c r="C336" s="238" t="str">
        <f>VLOOKUP($B336,[4]Codes!$A:$K,2,FALSE)</f>
        <v>Response</v>
      </c>
      <c r="D336" s="50"/>
      <c r="E336" s="238" t="str">
        <f>VLOOKUP($B336,[4]Codes!$A:$K,4,FALSE)</f>
        <v>Category option</v>
      </c>
      <c r="F336" s="238">
        <f>VLOOKUP($B336,[4]Codes!$A:$K,5,FALSE)</f>
        <v>2</v>
      </c>
      <c r="G336" s="50"/>
      <c r="H336" s="50"/>
      <c r="I336" s="50"/>
      <c r="J336" s="50"/>
      <c r="K336" s="414" t="str">
        <f>VLOOKUP($B336,[4]Codes!$A:$K,9,FALSE)</f>
        <v>Xefe Aldeia / Xefe Suku / other community leader</v>
      </c>
      <c r="L336" s="50"/>
      <c r="M336" s="405" t="s">
        <v>3016</v>
      </c>
      <c r="N336" s="47" t="str">
        <f t="shared" ref="N336:N353" si="6">$A$357</f>
        <v>ME5.52</v>
      </c>
      <c r="Q336" s="52"/>
      <c r="R336" s="41" t="s">
        <v>140</v>
      </c>
    </row>
    <row r="337" spans="1:18" outlineLevel="1">
      <c r="B337" s="44" t="s">
        <v>1527</v>
      </c>
      <c r="C337" s="238" t="str">
        <f>VLOOKUP($B337,[4]Codes!$A:$K,2,FALSE)</f>
        <v>Response</v>
      </c>
      <c r="D337" s="50"/>
      <c r="E337" s="238" t="str">
        <f>VLOOKUP($B337,[4]Codes!$A:$K,4,FALSE)</f>
        <v>Category option</v>
      </c>
      <c r="F337" s="238">
        <f>VLOOKUP($B337,[4]Codes!$A:$K,5,FALSE)</f>
        <v>3</v>
      </c>
      <c r="G337" s="50"/>
      <c r="H337" s="50"/>
      <c r="I337" s="50"/>
      <c r="J337" s="50"/>
      <c r="K337" s="414" t="str">
        <f>VLOOKUP($B337,[4]Codes!$A:$K,9,FALSE)</f>
        <v>Public servant / administrator</v>
      </c>
      <c r="L337" s="50"/>
      <c r="M337" s="405" t="s">
        <v>3017</v>
      </c>
      <c r="N337" s="47" t="str">
        <f t="shared" si="6"/>
        <v>ME5.52</v>
      </c>
      <c r="R337" s="41" t="s">
        <v>140</v>
      </c>
    </row>
    <row r="338" spans="1:18" outlineLevel="1">
      <c r="B338" s="44" t="s">
        <v>1528</v>
      </c>
      <c r="C338" s="238" t="str">
        <f>VLOOKUP($B338,[4]Codes!$A:$K,2,FALSE)</f>
        <v>Response</v>
      </c>
      <c r="D338" s="50"/>
      <c r="E338" s="238" t="str">
        <f>VLOOKUP($B338,[4]Codes!$A:$K,4,FALSE)</f>
        <v>Category option</v>
      </c>
      <c r="F338" s="238">
        <f>VLOOKUP($B338,[4]Codes!$A:$K,5,FALSE)</f>
        <v>4</v>
      </c>
      <c r="G338" s="50"/>
      <c r="H338" s="50"/>
      <c r="I338" s="50"/>
      <c r="J338" s="50"/>
      <c r="K338" s="414" t="str">
        <f>VLOOKUP($B338,[4]Codes!$A:$K,9,FALSE)</f>
        <v>Office worker / secretary</v>
      </c>
      <c r="L338" s="50"/>
      <c r="M338" s="405" t="s">
        <v>3018</v>
      </c>
      <c r="N338" s="47" t="str">
        <f t="shared" si="6"/>
        <v>ME5.52</v>
      </c>
      <c r="R338" s="41" t="s">
        <v>140</v>
      </c>
    </row>
    <row r="339" spans="1:18" outlineLevel="1">
      <c r="B339" s="44" t="s">
        <v>1529</v>
      </c>
      <c r="C339" s="238" t="str">
        <f>VLOOKUP($B339,[4]Codes!$A:$K,2,FALSE)</f>
        <v>Response</v>
      </c>
      <c r="D339" s="50"/>
      <c r="E339" s="238" t="str">
        <f>VLOOKUP($B339,[4]Codes!$A:$K,4,FALSE)</f>
        <v>Category option</v>
      </c>
      <c r="F339" s="238">
        <f>VLOOKUP($B339,[4]Codes!$A:$K,5,FALSE)</f>
        <v>5</v>
      </c>
      <c r="G339" s="50"/>
      <c r="H339" s="50"/>
      <c r="I339" s="50"/>
      <c r="J339" s="50"/>
      <c r="K339" s="414" t="str">
        <f>VLOOKUP($B339,[4]Codes!$A:$K,9,FALSE)</f>
        <v>Translator / interpreter</v>
      </c>
      <c r="L339" s="50"/>
      <c r="M339" s="405" t="s">
        <v>3019</v>
      </c>
      <c r="N339" s="47" t="str">
        <f t="shared" si="6"/>
        <v>ME5.52</v>
      </c>
      <c r="R339" s="41" t="s">
        <v>140</v>
      </c>
    </row>
    <row r="340" spans="1:18" outlineLevel="1">
      <c r="A340" s="52"/>
      <c r="B340" s="44" t="s">
        <v>1530</v>
      </c>
      <c r="C340" s="238" t="str">
        <f>VLOOKUP($B340,[4]Codes!$A:$K,2,FALSE)</f>
        <v>Response</v>
      </c>
      <c r="D340" s="50"/>
      <c r="E340" s="238" t="str">
        <f>VLOOKUP($B340,[4]Codes!$A:$K,4,FALSE)</f>
        <v>Category option</v>
      </c>
      <c r="F340" s="238">
        <f>VLOOKUP($B340,[4]Codes!$A:$K,5,FALSE)</f>
        <v>6</v>
      </c>
      <c r="G340" s="50"/>
      <c r="H340" s="50"/>
      <c r="I340" s="50"/>
      <c r="J340" s="50"/>
      <c r="K340" s="414" t="str">
        <f>VLOOKUP($B340,[4]Codes!$A:$K,9,FALSE)</f>
        <v>Military / soldier</v>
      </c>
      <c r="L340" s="50"/>
      <c r="M340" s="405" t="s">
        <v>3020</v>
      </c>
      <c r="N340" s="47" t="str">
        <f t="shared" si="6"/>
        <v>ME5.52</v>
      </c>
      <c r="Q340" s="52"/>
      <c r="R340" s="41" t="s">
        <v>140</v>
      </c>
    </row>
    <row r="341" spans="1:18" outlineLevel="1">
      <c r="B341" s="44" t="s">
        <v>1531</v>
      </c>
      <c r="C341" s="238" t="str">
        <f>VLOOKUP($B341,[4]Codes!$A:$K,2,FALSE)</f>
        <v>Response</v>
      </c>
      <c r="D341" s="50"/>
      <c r="E341" s="238" t="str">
        <f>VLOOKUP($B341,[4]Codes!$A:$K,4,FALSE)</f>
        <v>Category option</v>
      </c>
      <c r="F341" s="238">
        <f>VLOOKUP($B341,[4]Codes!$A:$K,5,FALSE)</f>
        <v>7</v>
      </c>
      <c r="G341" s="50"/>
      <c r="H341" s="50"/>
      <c r="I341" s="50"/>
      <c r="J341" s="50"/>
      <c r="K341" s="414" t="str">
        <f>VLOOKUP($B341,[4]Codes!$A:$K,9,FALSE)</f>
        <v>Police</v>
      </c>
      <c r="L341" s="50"/>
      <c r="M341" s="405" t="s">
        <v>3021</v>
      </c>
      <c r="N341" s="47" t="str">
        <f t="shared" si="6"/>
        <v>ME5.52</v>
      </c>
      <c r="R341" s="41" t="s">
        <v>140</v>
      </c>
    </row>
    <row r="342" spans="1:18" outlineLevel="1">
      <c r="A342" s="52"/>
      <c r="B342" s="44" t="s">
        <v>1532</v>
      </c>
      <c r="C342" s="238" t="str">
        <f>VLOOKUP($B342,[4]Codes!$A:$K,2,FALSE)</f>
        <v>Response</v>
      </c>
      <c r="D342" s="50"/>
      <c r="E342" s="238" t="str">
        <f>VLOOKUP($B342,[4]Codes!$A:$K,4,FALSE)</f>
        <v>Category option</v>
      </c>
      <c r="F342" s="238">
        <f>VLOOKUP($B342,[4]Codes!$A:$K,5,FALSE)</f>
        <v>8</v>
      </c>
      <c r="G342" s="50"/>
      <c r="H342" s="50"/>
      <c r="I342" s="50"/>
      <c r="J342" s="50"/>
      <c r="K342" s="414" t="str">
        <f>VLOOKUP($B342,[4]Codes!$A:$K,9,FALSE)</f>
        <v>Security guard</v>
      </c>
      <c r="L342" s="50"/>
      <c r="M342" s="405" t="s">
        <v>3022</v>
      </c>
      <c r="N342" s="47" t="str">
        <f t="shared" si="6"/>
        <v>ME5.52</v>
      </c>
      <c r="Q342" s="52"/>
      <c r="R342" s="41" t="s">
        <v>140</v>
      </c>
    </row>
    <row r="343" spans="1:18" outlineLevel="1">
      <c r="B343" s="44" t="s">
        <v>1533</v>
      </c>
      <c r="C343" s="238" t="str">
        <f>VLOOKUP($B343,[4]Codes!$A:$K,2,FALSE)</f>
        <v>Response</v>
      </c>
      <c r="D343" s="50"/>
      <c r="E343" s="238" t="str">
        <f>VLOOKUP($B343,[4]Codes!$A:$K,4,FALSE)</f>
        <v>Category option</v>
      </c>
      <c r="F343" s="238">
        <f>VLOOKUP($B343,[4]Codes!$A:$K,5,FALSE)</f>
        <v>9</v>
      </c>
      <c r="G343" s="50"/>
      <c r="H343" s="50"/>
      <c r="I343" s="50"/>
      <c r="J343" s="50"/>
      <c r="K343" s="414" t="str">
        <f>VLOOKUP($B343,[4]Codes!$A:$K,9,FALSE)</f>
        <v>Driver / conductor (working for someone else)</v>
      </c>
      <c r="L343" s="50"/>
      <c r="M343" s="405" t="s">
        <v>3023</v>
      </c>
      <c r="N343" s="47" t="str">
        <f t="shared" si="6"/>
        <v>ME5.52</v>
      </c>
      <c r="R343" s="41" t="s">
        <v>140</v>
      </c>
    </row>
    <row r="344" spans="1:18" outlineLevel="1">
      <c r="B344" s="44" t="s">
        <v>1534</v>
      </c>
      <c r="C344" s="238" t="str">
        <f>VLOOKUP($B344,[4]Codes!$A:$K,2,FALSE)</f>
        <v>Response</v>
      </c>
      <c r="D344" s="50"/>
      <c r="E344" s="238" t="str">
        <f>VLOOKUP($B344,[4]Codes!$A:$K,4,FALSE)</f>
        <v>Category option</v>
      </c>
      <c r="F344" s="238">
        <f>VLOOKUP($B344,[4]Codes!$A:$K,5,FALSE)</f>
        <v>10</v>
      </c>
      <c r="G344" s="50"/>
      <c r="H344" s="50"/>
      <c r="I344" s="50"/>
      <c r="J344" s="50"/>
      <c r="K344" s="414" t="str">
        <f>VLOOKUP($B344,[4]Codes!$A:$K,9,FALSE)</f>
        <v>Waiter / waitress</v>
      </c>
      <c r="L344" s="50"/>
      <c r="M344" s="405" t="s">
        <v>3024</v>
      </c>
      <c r="N344" s="47" t="str">
        <f t="shared" si="6"/>
        <v>ME5.52</v>
      </c>
      <c r="R344" s="41" t="s">
        <v>140</v>
      </c>
    </row>
    <row r="345" spans="1:18" outlineLevel="1">
      <c r="B345" s="44" t="s">
        <v>1535</v>
      </c>
      <c r="C345" s="238" t="str">
        <f>VLOOKUP($B345,[4]Codes!$A:$K,2,FALSE)</f>
        <v>Response</v>
      </c>
      <c r="D345" s="50"/>
      <c r="E345" s="238" t="str">
        <f>VLOOKUP($B345,[4]Codes!$A:$K,4,FALSE)</f>
        <v>Category option</v>
      </c>
      <c r="F345" s="238">
        <f>VLOOKUP($B345,[4]Codes!$A:$K,5,FALSE)</f>
        <v>11</v>
      </c>
      <c r="G345" s="50"/>
      <c r="H345" s="50"/>
      <c r="I345" s="50"/>
      <c r="J345" s="50"/>
      <c r="K345" s="414" t="str">
        <f>VLOOKUP($B345,[4]Codes!$A:$K,9,FALSE)</f>
        <v>Gardener</v>
      </c>
      <c r="L345" s="50"/>
      <c r="M345" s="405" t="s">
        <v>3025</v>
      </c>
      <c r="N345" s="47" t="str">
        <f t="shared" si="6"/>
        <v>ME5.52</v>
      </c>
      <c r="R345" s="41" t="s">
        <v>140</v>
      </c>
    </row>
    <row r="346" spans="1:18" outlineLevel="1">
      <c r="B346" s="44" t="s">
        <v>1536</v>
      </c>
      <c r="C346" s="238" t="str">
        <f>VLOOKUP($B346,[4]Codes!$A:$K,2,FALSE)</f>
        <v>Response</v>
      </c>
      <c r="D346" s="50"/>
      <c r="E346" s="238" t="str">
        <f>VLOOKUP($B346,[4]Codes!$A:$K,4,FALSE)</f>
        <v>Category option</v>
      </c>
      <c r="F346" s="238">
        <f>VLOOKUP($B346,[4]Codes!$A:$K,5,FALSE)</f>
        <v>12</v>
      </c>
      <c r="G346" s="50"/>
      <c r="H346" s="50"/>
      <c r="I346" s="50"/>
      <c r="J346" s="50"/>
      <c r="K346" s="414" t="str">
        <f>VLOOKUP($B346,[4]Codes!$A:$K,9,FALSE)</f>
        <v>Maid / nanny / babysitter</v>
      </c>
      <c r="L346" s="50"/>
      <c r="M346" s="405" t="s">
        <v>3026</v>
      </c>
      <c r="N346" s="47" t="str">
        <f t="shared" si="6"/>
        <v>ME5.52</v>
      </c>
      <c r="R346" s="41" t="s">
        <v>140</v>
      </c>
    </row>
    <row r="347" spans="1:18" outlineLevel="1">
      <c r="B347" s="44" t="s">
        <v>1537</v>
      </c>
      <c r="C347" s="238" t="str">
        <f>VLOOKUP($B347,[4]Codes!$A:$K,2,FALSE)</f>
        <v>Response</v>
      </c>
      <c r="D347" s="50"/>
      <c r="E347" s="238" t="str">
        <f>VLOOKUP($B347,[4]Codes!$A:$K,4,FALSE)</f>
        <v>Category option</v>
      </c>
      <c r="F347" s="238">
        <f>VLOOKUP($B347,[4]Codes!$A:$K,5,FALSE)</f>
        <v>13</v>
      </c>
      <c r="G347" s="50"/>
      <c r="H347" s="50"/>
      <c r="I347" s="50"/>
      <c r="J347" s="50"/>
      <c r="K347" s="414" t="str">
        <f>VLOOKUP($B347,[4]Codes!$A:$K,9,FALSE)</f>
        <v>Cleaner</v>
      </c>
      <c r="L347" s="50"/>
      <c r="M347" s="405" t="s">
        <v>3027</v>
      </c>
      <c r="N347" s="47" t="str">
        <f t="shared" si="6"/>
        <v>ME5.52</v>
      </c>
      <c r="R347" s="41" t="s">
        <v>140</v>
      </c>
    </row>
    <row r="348" spans="1:18" outlineLevel="1">
      <c r="A348" s="52"/>
      <c r="B348" s="44" t="s">
        <v>1538</v>
      </c>
      <c r="C348" s="238" t="str">
        <f>VLOOKUP($B348,[4]Codes!$A:$K,2,FALSE)</f>
        <v>Response</v>
      </c>
      <c r="D348" s="50"/>
      <c r="E348" s="238" t="str">
        <f>VLOOKUP($B348,[4]Codes!$A:$K,4,FALSE)</f>
        <v>Category option</v>
      </c>
      <c r="F348" s="238">
        <f>VLOOKUP($B348,[4]Codes!$A:$K,5,FALSE)</f>
        <v>14</v>
      </c>
      <c r="G348" s="50"/>
      <c r="H348" s="50"/>
      <c r="I348" s="50"/>
      <c r="J348" s="50"/>
      <c r="K348" s="414" t="str">
        <f>VLOOKUP($B348,[4]Codes!$A:$K,9,FALSE)</f>
        <v>Teacher / lecturer / school principal</v>
      </c>
      <c r="L348" s="50"/>
      <c r="M348" s="405" t="s">
        <v>3028</v>
      </c>
      <c r="N348" s="47" t="str">
        <f t="shared" si="6"/>
        <v>ME5.52</v>
      </c>
      <c r="Q348" s="52"/>
      <c r="R348" s="41" t="s">
        <v>140</v>
      </c>
    </row>
    <row r="349" spans="1:18" outlineLevel="1">
      <c r="A349" s="52"/>
      <c r="B349" s="44" t="s">
        <v>1539</v>
      </c>
      <c r="C349" s="238" t="str">
        <f>VLOOKUP($B349,[4]Codes!$A:$K,2,FALSE)</f>
        <v>Response</v>
      </c>
      <c r="D349" s="50"/>
      <c r="E349" s="238" t="str">
        <f>VLOOKUP($B349,[4]Codes!$A:$K,4,FALSE)</f>
        <v>Category option</v>
      </c>
      <c r="F349" s="238">
        <f>VLOOKUP($B349,[4]Codes!$A:$K,5,FALSE)</f>
        <v>15</v>
      </c>
      <c r="G349" s="50"/>
      <c r="H349" s="50"/>
      <c r="I349" s="50"/>
      <c r="J349" s="50"/>
      <c r="K349" s="414" t="str">
        <f>VLOOKUP($B349,[4]Codes!$A:$K,9,FALSE)</f>
        <v>Nurse</v>
      </c>
      <c r="L349" s="50"/>
      <c r="M349" s="405" t="s">
        <v>3029</v>
      </c>
      <c r="N349" s="47" t="str">
        <f t="shared" si="6"/>
        <v>ME5.52</v>
      </c>
      <c r="Q349" s="52"/>
      <c r="R349" s="41" t="s">
        <v>140</v>
      </c>
    </row>
    <row r="350" spans="1:18" outlineLevel="1">
      <c r="A350" s="52"/>
      <c r="B350" s="44" t="s">
        <v>1540</v>
      </c>
      <c r="C350" s="238" t="str">
        <f>VLOOKUP($B350,[4]Codes!$A:$K,2,FALSE)</f>
        <v>Response</v>
      </c>
      <c r="D350" s="50"/>
      <c r="E350" s="238" t="str">
        <f>VLOOKUP($B350,[4]Codes!$A:$K,4,FALSE)</f>
        <v>Category option</v>
      </c>
      <c r="F350" s="238">
        <f>VLOOKUP($B350,[4]Codes!$A:$K,5,FALSE)</f>
        <v>16</v>
      </c>
      <c r="G350" s="50"/>
      <c r="H350" s="50"/>
      <c r="I350" s="50"/>
      <c r="J350" s="50"/>
      <c r="K350" s="414" t="str">
        <f>VLOOKUP($B350,[4]Codes!$A:$K,9,FALSE)</f>
        <v>Midwife</v>
      </c>
      <c r="L350" s="50"/>
      <c r="M350" s="405" t="s">
        <v>3030</v>
      </c>
      <c r="N350" s="47" t="str">
        <f t="shared" si="6"/>
        <v>ME5.52</v>
      </c>
      <c r="Q350" s="52"/>
      <c r="R350" s="41" t="s">
        <v>140</v>
      </c>
    </row>
    <row r="351" spans="1:18" outlineLevel="1">
      <c r="B351" s="44" t="s">
        <v>1541</v>
      </c>
      <c r="C351" s="238" t="str">
        <f>VLOOKUP($B351,[4]Codes!$A:$K,2,FALSE)</f>
        <v>Response</v>
      </c>
      <c r="D351" s="50"/>
      <c r="E351" s="238" t="str">
        <f>VLOOKUP($B351,[4]Codes!$A:$K,4,FALSE)</f>
        <v>Category option</v>
      </c>
      <c r="F351" s="238">
        <f>VLOOKUP($B351,[4]Codes!$A:$K,5,FALSE)</f>
        <v>17</v>
      </c>
      <c r="G351" s="50"/>
      <c r="H351" s="50"/>
      <c r="I351" s="50"/>
      <c r="J351" s="50"/>
      <c r="K351" s="414" t="str">
        <f>VLOOKUP($B351,[4]Codes!$A:$K,9,FALSE)</f>
        <v>Tradesperson: carpenter / bricklayer / mechanic</v>
      </c>
      <c r="L351" s="50"/>
      <c r="M351" s="405" t="s">
        <v>3031</v>
      </c>
      <c r="N351" s="47" t="str">
        <f t="shared" si="6"/>
        <v>ME5.52</v>
      </c>
      <c r="R351" s="41" t="s">
        <v>140</v>
      </c>
    </row>
    <row r="352" spans="1:18" outlineLevel="1">
      <c r="B352" s="44" t="s">
        <v>1542</v>
      </c>
      <c r="C352" s="238" t="str">
        <f>VLOOKUP($B352,[4]Codes!$A:$K,2,FALSE)</f>
        <v>Response</v>
      </c>
      <c r="D352" s="50"/>
      <c r="E352" s="238" t="str">
        <f>VLOOKUP($B352,[4]Codes!$A:$K,4,FALSE)</f>
        <v>Category option</v>
      </c>
      <c r="F352" s="238">
        <f>VLOOKUP($B352,[4]Codes!$A:$K,5,FALSE)</f>
        <v>18</v>
      </c>
      <c r="G352" s="50"/>
      <c r="H352" s="50"/>
      <c r="I352" s="50"/>
      <c r="J352" s="50"/>
      <c r="K352" s="414" t="str">
        <f>VLOOKUP($B352,[4]Codes!$A:$K,9,FALSE)</f>
        <v>Labourer - farm / agriculture (working for an employer)</v>
      </c>
      <c r="L352" s="50"/>
      <c r="M352" s="405" t="s">
        <v>3032</v>
      </c>
      <c r="N352" s="47" t="str">
        <f t="shared" si="6"/>
        <v>ME5.52</v>
      </c>
      <c r="R352" s="41" t="s">
        <v>140</v>
      </c>
    </row>
    <row r="353" spans="1:18" outlineLevel="1">
      <c r="B353" s="44" t="s">
        <v>1543</v>
      </c>
      <c r="C353" s="238" t="str">
        <f>VLOOKUP($B353,[4]Codes!$A:$K,2,FALSE)</f>
        <v>Response</v>
      </c>
      <c r="D353" s="50"/>
      <c r="E353" s="238" t="str">
        <f>VLOOKUP($B353,[4]Codes!$A:$K,4,FALSE)</f>
        <v>Category option</v>
      </c>
      <c r="F353" s="238">
        <f>VLOOKUP($B353,[4]Codes!$A:$K,5,FALSE)</f>
        <v>19</v>
      </c>
      <c r="G353" s="50"/>
      <c r="H353" s="50"/>
      <c r="I353" s="50"/>
      <c r="J353" s="50"/>
      <c r="K353" s="414" t="str">
        <f>VLOOKUP($B353,[4]Codes!$A:$K,9,FALSE)</f>
        <v>Labourer - non-agriculture (working for an employer)</v>
      </c>
      <c r="L353" s="50"/>
      <c r="M353" s="405" t="s">
        <v>3033</v>
      </c>
      <c r="N353" s="47" t="str">
        <f t="shared" si="6"/>
        <v>ME5.52</v>
      </c>
      <c r="R353" s="41" t="s">
        <v>140</v>
      </c>
    </row>
    <row r="354" spans="1:18" outlineLevel="1">
      <c r="A354" s="52"/>
      <c r="B354" s="52" t="s">
        <v>428</v>
      </c>
      <c r="C354" s="238" t="str">
        <f>VLOOKUP($B354,[4]Codes!$A:$K,2,FALSE)</f>
        <v>Response</v>
      </c>
      <c r="D354" s="50"/>
      <c r="E354" s="238" t="str">
        <f>VLOOKUP($B354,[4]Codes!$A:$K,4,FALSE)</f>
        <v>Category option</v>
      </c>
      <c r="F354" s="238">
        <f>VLOOKUP($B354,[4]Codes!$A:$K,5,FALSE)</f>
        <v>997</v>
      </c>
      <c r="G354" s="50"/>
      <c r="H354" s="50"/>
      <c r="I354" s="50"/>
      <c r="J354" s="50"/>
      <c r="K354" s="414" t="str">
        <f>VLOOKUP($B354,[4]Codes!$A:$K,9,FALSE)</f>
        <v>Other (specify)</v>
      </c>
      <c r="L354" s="50"/>
      <c r="M354" s="405" t="s">
        <v>156</v>
      </c>
      <c r="N354" s="47" t="str">
        <f>A356</f>
        <v>ME5.51x</v>
      </c>
      <c r="Q354" s="52"/>
      <c r="R354" s="41" t="s">
        <v>140</v>
      </c>
    </row>
    <row r="355" spans="1:18" outlineLevel="1">
      <c r="B355" s="52" t="s">
        <v>320</v>
      </c>
      <c r="C355" s="238" t="str">
        <f>VLOOKUP($B355,[4]Codes!$A:$K,2,FALSE)</f>
        <v>Response</v>
      </c>
      <c r="D355" s="50"/>
      <c r="E355" s="238" t="str">
        <f>VLOOKUP($B355,[4]Codes!$A:$K,4,FALSE)</f>
        <v>Category option</v>
      </c>
      <c r="F355" s="238">
        <f>VLOOKUP($B355,[4]Codes!$A:$K,5,FALSE)</f>
        <v>998</v>
      </c>
      <c r="G355" s="50"/>
      <c r="H355" s="50"/>
      <c r="I355" s="50"/>
      <c r="J355" s="50"/>
      <c r="K355" s="414" t="str">
        <f>VLOOKUP($B355,[4]Codes!$A:$K,9,FALSE)</f>
        <v>Don't know</v>
      </c>
      <c r="L355" s="50"/>
      <c r="M355" s="405" t="s">
        <v>485</v>
      </c>
      <c r="N355" s="47" t="str">
        <f>$A$357</f>
        <v>ME5.52</v>
      </c>
      <c r="R355" s="41" t="s">
        <v>140</v>
      </c>
    </row>
    <row r="356" spans="1:18" s="43" customFormat="1">
      <c r="A356" s="46" t="s">
        <v>1544</v>
      </c>
      <c r="B356" s="42"/>
      <c r="C356" s="42" t="s">
        <v>11</v>
      </c>
      <c r="D356" s="287" t="s">
        <v>20</v>
      </c>
      <c r="E356" s="42" t="s">
        <v>66</v>
      </c>
      <c r="F356" s="42" t="s">
        <v>21</v>
      </c>
      <c r="G356" s="44"/>
      <c r="H356" s="44"/>
      <c r="I356" s="44"/>
      <c r="J356" s="113" t="s">
        <v>1545</v>
      </c>
      <c r="L356" s="49" t="s">
        <v>1546</v>
      </c>
      <c r="N356" s="47" t="str">
        <f>A357</f>
        <v>ME5.52</v>
      </c>
      <c r="O356" s="41"/>
      <c r="P356" s="41"/>
      <c r="Q356" s="41"/>
      <c r="R356" s="41" t="s">
        <v>140</v>
      </c>
    </row>
    <row r="357" spans="1:18" s="43" customFormat="1">
      <c r="A357" s="46" t="s">
        <v>1547</v>
      </c>
      <c r="B357" s="42"/>
      <c r="C357" s="42" t="s">
        <v>11</v>
      </c>
      <c r="D357" s="42" t="s">
        <v>137</v>
      </c>
      <c r="E357" s="113" t="s">
        <v>1256</v>
      </c>
      <c r="F357" s="113"/>
      <c r="G357" s="49"/>
      <c r="H357" s="49"/>
      <c r="I357" s="49"/>
      <c r="J357" s="113" t="s">
        <v>1548</v>
      </c>
      <c r="L357" s="49" t="s">
        <v>1549</v>
      </c>
      <c r="M357" s="44"/>
      <c r="N357" s="123"/>
      <c r="O357" s="41"/>
      <c r="P357" s="41"/>
      <c r="Q357" s="46" t="s">
        <v>1550</v>
      </c>
      <c r="R357" s="41">
        <v>0</v>
      </c>
    </row>
    <row r="358" spans="1:18" s="35" customFormat="1" outlineLevel="1">
      <c r="A358" s="93"/>
      <c r="B358" s="93"/>
      <c r="C358" s="113" t="s">
        <v>24</v>
      </c>
      <c r="D358" s="50"/>
      <c r="E358" s="113" t="s">
        <v>104</v>
      </c>
      <c r="F358" s="113" t="s">
        <v>498</v>
      </c>
      <c r="G358" s="113"/>
      <c r="H358" s="113"/>
      <c r="I358" s="113"/>
      <c r="J358" s="113"/>
      <c r="K358" s="413"/>
      <c r="L358" s="113"/>
      <c r="M358" s="404"/>
      <c r="N358" s="210" t="str">
        <f>A360</f>
        <v>ME5.53</v>
      </c>
      <c r="O358" s="49"/>
      <c r="P358" s="49"/>
      <c r="Q358" s="49"/>
      <c r="R358" s="41"/>
    </row>
    <row r="359" spans="1:18" outlineLevel="1">
      <c r="A359" s="52"/>
      <c r="B359" s="52" t="s">
        <v>320</v>
      </c>
      <c r="C359" s="238" t="str">
        <f>VLOOKUP($B359,[4]Codes!$A:$K,2,FALSE)</f>
        <v>Response</v>
      </c>
      <c r="D359" s="50"/>
      <c r="E359" s="238" t="str">
        <f>VLOOKUP($B359,[4]Codes!$A:$K,4,FALSE)</f>
        <v>Category option</v>
      </c>
      <c r="F359" s="238">
        <f>VLOOKUP($B359,[4]Codes!$A:$K,5,FALSE)</f>
        <v>998</v>
      </c>
      <c r="G359" s="50"/>
      <c r="H359" s="50"/>
      <c r="I359" s="50"/>
      <c r="J359" s="50"/>
      <c r="K359" s="414" t="str">
        <f>VLOOKUP($B359,[4]Codes!$A:$K,9,FALSE)</f>
        <v>Don't know</v>
      </c>
      <c r="L359" s="50"/>
      <c r="M359" s="405" t="str">
        <f>VLOOKUP($B359,[4]Codes!$A:$K,11,FALSE)</f>
        <v>La hatene</v>
      </c>
      <c r="N359" s="47" t="s">
        <v>1488</v>
      </c>
      <c r="R359" s="41" t="s">
        <v>140</v>
      </c>
    </row>
    <row r="360" spans="1:18" s="43" customFormat="1">
      <c r="A360" s="46" t="s">
        <v>1551</v>
      </c>
      <c r="B360" s="42"/>
      <c r="C360" s="42" t="s">
        <v>11</v>
      </c>
      <c r="D360" s="42" t="s">
        <v>137</v>
      </c>
      <c r="E360" s="113" t="s">
        <v>1256</v>
      </c>
      <c r="F360" s="113"/>
      <c r="G360" s="49"/>
      <c r="H360" s="49"/>
      <c r="I360" s="49"/>
      <c r="J360" s="113" t="s">
        <v>1552</v>
      </c>
      <c r="L360" s="49" t="s">
        <v>1553</v>
      </c>
      <c r="M360" s="44"/>
      <c r="N360" s="123"/>
      <c r="O360" s="41" t="s">
        <v>1554</v>
      </c>
      <c r="P360" s="41"/>
      <c r="Q360" s="46" t="s">
        <v>1550</v>
      </c>
      <c r="R360" s="41">
        <v>0</v>
      </c>
    </row>
    <row r="361" spans="1:18" s="35" customFormat="1" outlineLevel="1">
      <c r="A361" s="93"/>
      <c r="B361" s="93"/>
      <c r="C361" s="113" t="s">
        <v>24</v>
      </c>
      <c r="D361" s="50"/>
      <c r="E361" s="113" t="s">
        <v>104</v>
      </c>
      <c r="F361" s="113" t="s">
        <v>498</v>
      </c>
      <c r="G361" s="113"/>
      <c r="H361" s="113"/>
      <c r="I361" s="113"/>
      <c r="J361" s="113"/>
      <c r="K361" s="413"/>
      <c r="L361" s="113"/>
      <c r="M361" s="404"/>
      <c r="N361" s="210" t="str">
        <f>A363</f>
        <v>ME5.54</v>
      </c>
      <c r="O361" s="49"/>
      <c r="P361" s="49"/>
      <c r="Q361" s="49"/>
      <c r="R361" s="41"/>
    </row>
    <row r="362" spans="1:18" outlineLevel="1">
      <c r="A362" s="52"/>
      <c r="B362" s="52" t="s">
        <v>320</v>
      </c>
      <c r="C362" s="238" t="str">
        <f>VLOOKUP($B362,[4]Codes!$A:$K,2,FALSE)</f>
        <v>Response</v>
      </c>
      <c r="D362" s="50"/>
      <c r="E362" s="238" t="str">
        <f>VLOOKUP($B362,[4]Codes!$A:$K,4,FALSE)</f>
        <v>Category option</v>
      </c>
      <c r="F362" s="238">
        <f>VLOOKUP($B362,[4]Codes!$A:$K,5,FALSE)</f>
        <v>998</v>
      </c>
      <c r="G362" s="50"/>
      <c r="H362" s="50"/>
      <c r="I362" s="50"/>
      <c r="J362" s="50"/>
      <c r="K362" s="414" t="str">
        <f>VLOOKUP($B362,[4]Codes!$A:$K,9,FALSE)</f>
        <v>Don't know</v>
      </c>
      <c r="L362" s="50"/>
      <c r="M362" s="405" t="str">
        <f>VLOOKUP($B362,[4]Codes!$A:$K,11,FALSE)</f>
        <v>La hatene</v>
      </c>
      <c r="N362" s="47" t="s">
        <v>1488</v>
      </c>
      <c r="R362" s="41" t="s">
        <v>140</v>
      </c>
    </row>
    <row r="363" spans="1:18" s="43" customFormat="1">
      <c r="A363" s="46" t="s">
        <v>1555</v>
      </c>
      <c r="B363" s="42"/>
      <c r="C363" s="42" t="s">
        <v>11</v>
      </c>
      <c r="D363" s="42" t="s">
        <v>137</v>
      </c>
      <c r="E363" s="42" t="s">
        <v>26</v>
      </c>
      <c r="F363" s="42" t="s">
        <v>54</v>
      </c>
      <c r="G363" s="49"/>
      <c r="H363" s="49"/>
      <c r="I363" s="49"/>
      <c r="J363" s="113" t="s">
        <v>1556</v>
      </c>
      <c r="L363" s="49" t="s">
        <v>1557</v>
      </c>
      <c r="M363" s="44"/>
      <c r="N363" s="45"/>
      <c r="O363" s="41"/>
      <c r="P363" s="41"/>
      <c r="Q363" s="46" t="s">
        <v>1558</v>
      </c>
      <c r="R363" s="41">
        <v>0</v>
      </c>
    </row>
    <row r="364" spans="1:18" outlineLevel="1">
      <c r="A364" s="52"/>
      <c r="B364" s="44" t="s">
        <v>678</v>
      </c>
      <c r="C364" s="238" t="str">
        <f>VLOOKUP($B364,[4]Codes!$A:$K,2,FALSE)</f>
        <v>Response</v>
      </c>
      <c r="D364" s="50"/>
      <c r="E364" s="238" t="str">
        <f>VLOOKUP($B364,[4]Codes!$A:$K,4,FALSE)</f>
        <v>Category option</v>
      </c>
      <c r="F364" s="238">
        <f>VLOOKUP($B364,[4]Codes!$A:$K,5,FALSE)</f>
        <v>1</v>
      </c>
      <c r="G364" s="50"/>
      <c r="H364" s="50"/>
      <c r="I364" s="50"/>
      <c r="J364" s="50"/>
      <c r="K364" s="414" t="str">
        <f>VLOOKUP($B364,[4]Codes!$A:$K,9,FALSE)</f>
        <v>Hours</v>
      </c>
      <c r="L364" s="50"/>
      <c r="M364" s="405" t="s">
        <v>680</v>
      </c>
      <c r="N364" s="47" t="str">
        <f>A373</f>
        <v>ME5.55</v>
      </c>
      <c r="Q364" s="52"/>
      <c r="R364" s="41" t="s">
        <v>140</v>
      </c>
    </row>
    <row r="365" spans="1:18" outlineLevel="1">
      <c r="A365" s="52"/>
      <c r="B365" s="44" t="s">
        <v>681</v>
      </c>
      <c r="C365" s="238" t="str">
        <f>VLOOKUP($B365,[4]Codes!$A:$K,2,FALSE)</f>
        <v>Response</v>
      </c>
      <c r="D365" s="50"/>
      <c r="E365" s="238" t="str">
        <f>VLOOKUP($B365,[4]Codes!$A:$K,4,FALSE)</f>
        <v>Category option</v>
      </c>
      <c r="F365" s="238">
        <f>VLOOKUP($B365,[4]Codes!$A:$K,5,FALSE)</f>
        <v>2</v>
      </c>
      <c r="G365" s="50"/>
      <c r="H365" s="50"/>
      <c r="I365" s="50"/>
      <c r="J365" s="50"/>
      <c r="K365" s="414" t="str">
        <f>VLOOKUP($B365,[4]Codes!$A:$K,9,FALSE)</f>
        <v>Days</v>
      </c>
      <c r="L365" s="50"/>
      <c r="M365" s="405" t="s">
        <v>683</v>
      </c>
      <c r="N365" s="47" t="str">
        <f>A373</f>
        <v>ME5.55</v>
      </c>
      <c r="Q365" s="52"/>
      <c r="R365" s="41" t="s">
        <v>140</v>
      </c>
    </row>
    <row r="366" spans="1:18" outlineLevel="1">
      <c r="A366" s="52"/>
      <c r="B366" s="44" t="s">
        <v>684</v>
      </c>
      <c r="C366" s="238" t="str">
        <f>VLOOKUP($B366,[4]Codes!$A:$K,2,FALSE)</f>
        <v>Response</v>
      </c>
      <c r="D366" s="50"/>
      <c r="E366" s="238" t="str">
        <f>VLOOKUP($B366,[4]Codes!$A:$K,4,FALSE)</f>
        <v>Category option</v>
      </c>
      <c r="F366" s="238">
        <f>VLOOKUP($B366,[4]Codes!$A:$K,5,FALSE)</f>
        <v>3</v>
      </c>
      <c r="G366" s="50"/>
      <c r="H366" s="50"/>
      <c r="I366" s="50"/>
      <c r="J366" s="50"/>
      <c r="K366" s="414" t="str">
        <f>VLOOKUP($B366,[4]Codes!$A:$K,9,FALSE)</f>
        <v>Weeks</v>
      </c>
      <c r="L366" s="50"/>
      <c r="M366" s="405" t="s">
        <v>686</v>
      </c>
      <c r="N366" s="47" t="str">
        <f>A373</f>
        <v>ME5.55</v>
      </c>
      <c r="Q366" s="52"/>
      <c r="R366" s="41" t="s">
        <v>140</v>
      </c>
    </row>
    <row r="367" spans="1:18" outlineLevel="1">
      <c r="B367" s="44" t="s">
        <v>687</v>
      </c>
      <c r="C367" s="238" t="str">
        <f>VLOOKUP($B367,[4]Codes!$A:$K,2,FALSE)</f>
        <v>Response</v>
      </c>
      <c r="D367" s="50"/>
      <c r="E367" s="238" t="str">
        <f>VLOOKUP($B367,[4]Codes!$A:$K,4,FALSE)</f>
        <v>Category option</v>
      </c>
      <c r="F367" s="238">
        <f>VLOOKUP($B367,[4]Codes!$A:$K,5,FALSE)</f>
        <v>4</v>
      </c>
      <c r="G367" s="50"/>
      <c r="H367" s="50"/>
      <c r="I367" s="50"/>
      <c r="J367" s="50"/>
      <c r="K367" s="414" t="str">
        <f>VLOOKUP($B367,[4]Codes!$A:$K,9,FALSE)</f>
        <v>Months</v>
      </c>
      <c r="L367" s="50"/>
      <c r="M367" s="405" t="s">
        <v>492</v>
      </c>
      <c r="N367" s="47" t="str">
        <f>A373</f>
        <v>ME5.55</v>
      </c>
      <c r="R367" s="41" t="s">
        <v>140</v>
      </c>
    </row>
    <row r="368" spans="1:18" outlineLevel="1">
      <c r="B368" s="44" t="s">
        <v>700</v>
      </c>
      <c r="C368" s="238" t="str">
        <f>VLOOKUP($B368,[4]Codes!$A:$K,2,FALSE)</f>
        <v>Response</v>
      </c>
      <c r="D368" s="50"/>
      <c r="E368" s="238" t="str">
        <f>VLOOKUP($B368,[4]Codes!$A:$K,4,FALSE)</f>
        <v>Category option</v>
      </c>
      <c r="F368" s="238">
        <f>VLOOKUP($B368,[4]Codes!$A:$K,5,FALSE)</f>
        <v>5</v>
      </c>
      <c r="G368" s="50"/>
      <c r="H368" s="50"/>
      <c r="I368" s="50"/>
      <c r="J368" s="50"/>
      <c r="K368" s="414" t="str">
        <f>VLOOKUP($B368,[4]Codes!$A:$K,9,FALSE)</f>
        <v>Years</v>
      </c>
      <c r="L368" s="50"/>
      <c r="M368" s="405" t="s">
        <v>496</v>
      </c>
      <c r="N368" s="47" t="str">
        <f>A373</f>
        <v>ME5.55</v>
      </c>
      <c r="R368" s="41" t="s">
        <v>140</v>
      </c>
    </row>
    <row r="369" spans="1:18" s="43" customFormat="1" outlineLevel="1">
      <c r="A369" s="46"/>
      <c r="B369" s="44" t="s">
        <v>1559</v>
      </c>
      <c r="C369" s="238" t="str">
        <f>VLOOKUP($B369,[4]Codes!$A:$K,2,FALSE)</f>
        <v>Response</v>
      </c>
      <c r="D369" s="50"/>
      <c r="E369" s="238" t="str">
        <f>VLOOKUP($B369,[4]Codes!$A:$K,4,FALSE)</f>
        <v>Category option</v>
      </c>
      <c r="F369" s="238">
        <f>VLOOKUP($B369,[4]Codes!$A:$K,5,FALSE)</f>
        <v>8</v>
      </c>
      <c r="G369" s="50"/>
      <c r="H369" s="50"/>
      <c r="I369" s="50"/>
      <c r="J369" s="50"/>
      <c r="K369" s="414" t="str">
        <f>VLOOKUP($B369,[4]Codes!$A:$K,9,FALSE)</f>
        <v>Once-off / irregular</v>
      </c>
      <c r="L369" s="50"/>
      <c r="M369" s="405" t="s">
        <v>3034</v>
      </c>
      <c r="N369" s="47" t="str">
        <f>A373</f>
        <v>ME5.55</v>
      </c>
      <c r="O369" s="41"/>
      <c r="P369" s="41"/>
      <c r="Q369" s="41"/>
      <c r="R369" s="41" t="s">
        <v>140</v>
      </c>
    </row>
    <row r="370" spans="1:18" outlineLevel="1">
      <c r="A370" s="52"/>
      <c r="B370" s="52" t="s">
        <v>428</v>
      </c>
      <c r="C370" s="238" t="str">
        <f>VLOOKUP($B370,[4]Codes!$A:$K,2,FALSE)</f>
        <v>Response</v>
      </c>
      <c r="D370" s="50"/>
      <c r="E370" s="238" t="str">
        <f>VLOOKUP($B370,[4]Codes!$A:$K,4,FALSE)</f>
        <v>Category option</v>
      </c>
      <c r="F370" s="238">
        <f>VLOOKUP($B370,[4]Codes!$A:$K,5,FALSE)</f>
        <v>997</v>
      </c>
      <c r="G370" s="50"/>
      <c r="H370" s="50"/>
      <c r="I370" s="50"/>
      <c r="J370" s="50"/>
      <c r="K370" s="414" t="str">
        <f>VLOOKUP($B370,[4]Codes!$A:$K,9,FALSE)</f>
        <v>Other (specify)</v>
      </c>
      <c r="L370" s="50"/>
      <c r="M370" s="405" t="s">
        <v>156</v>
      </c>
      <c r="N370" s="47" t="str">
        <f>A372</f>
        <v>ME5.54x</v>
      </c>
      <c r="Q370" s="52"/>
      <c r="R370" s="41" t="s">
        <v>140</v>
      </c>
    </row>
    <row r="371" spans="1:18" outlineLevel="1">
      <c r="B371" s="52" t="s">
        <v>320</v>
      </c>
      <c r="C371" s="238" t="str">
        <f>VLOOKUP($B371,[4]Codes!$A:$K,2,FALSE)</f>
        <v>Response</v>
      </c>
      <c r="D371" s="50"/>
      <c r="E371" s="238" t="str">
        <f>VLOOKUP($B371,[4]Codes!$A:$K,4,FALSE)</f>
        <v>Category option</v>
      </c>
      <c r="F371" s="238">
        <f>VLOOKUP($B371,[4]Codes!$A:$K,5,FALSE)</f>
        <v>998</v>
      </c>
      <c r="G371" s="50"/>
      <c r="H371" s="50"/>
      <c r="I371" s="50"/>
      <c r="J371" s="50"/>
      <c r="K371" s="414" t="str">
        <f>VLOOKUP($B371,[4]Codes!$A:$K,9,FALSE)</f>
        <v>Don't know</v>
      </c>
      <c r="L371" s="50"/>
      <c r="M371" s="405" t="s">
        <v>485</v>
      </c>
      <c r="N371" s="47" t="str">
        <f>A373</f>
        <v>ME5.55</v>
      </c>
      <c r="R371" s="41" t="s">
        <v>140</v>
      </c>
    </row>
    <row r="372" spans="1:18" s="43" customFormat="1">
      <c r="A372" s="46" t="s">
        <v>1560</v>
      </c>
      <c r="B372" s="42"/>
      <c r="C372" s="42" t="s">
        <v>11</v>
      </c>
      <c r="D372" s="287" t="s">
        <v>20</v>
      </c>
      <c r="E372" s="42" t="s">
        <v>66</v>
      </c>
      <c r="F372" s="42" t="s">
        <v>21</v>
      </c>
      <c r="G372" s="44"/>
      <c r="H372" s="44"/>
      <c r="I372" s="44"/>
      <c r="J372" s="113" t="s">
        <v>1561</v>
      </c>
      <c r="L372" s="49" t="s">
        <v>1562</v>
      </c>
      <c r="N372" s="123" t="str">
        <f>A373</f>
        <v>ME5.55</v>
      </c>
      <c r="O372" s="41"/>
      <c r="P372" s="41"/>
      <c r="Q372" s="41"/>
      <c r="R372" s="41" t="s">
        <v>140</v>
      </c>
    </row>
    <row r="373" spans="1:18" s="43" customFormat="1">
      <c r="A373" s="46" t="s">
        <v>1563</v>
      </c>
      <c r="B373" s="42"/>
      <c r="C373" s="42" t="s">
        <v>11</v>
      </c>
      <c r="D373" s="42" t="s">
        <v>137</v>
      </c>
      <c r="E373" s="113" t="s">
        <v>1256</v>
      </c>
      <c r="F373" s="113"/>
      <c r="G373" s="49"/>
      <c r="H373" s="49"/>
      <c r="I373" s="49"/>
      <c r="J373" s="113" t="s">
        <v>1564</v>
      </c>
      <c r="L373" s="49" t="s">
        <v>1565</v>
      </c>
      <c r="M373" s="44"/>
      <c r="N373" s="123"/>
      <c r="O373" s="41"/>
      <c r="P373" s="41"/>
      <c r="Q373" s="46" t="s">
        <v>1566</v>
      </c>
      <c r="R373" s="41">
        <v>0</v>
      </c>
    </row>
    <row r="374" spans="1:18" s="35" customFormat="1" outlineLevel="1">
      <c r="A374" s="93"/>
      <c r="B374" s="93"/>
      <c r="C374" s="113" t="s">
        <v>24</v>
      </c>
      <c r="D374" s="50"/>
      <c r="E374" s="113" t="s">
        <v>104</v>
      </c>
      <c r="F374" s="113" t="s">
        <v>498</v>
      </c>
      <c r="G374" s="113"/>
      <c r="H374" s="113"/>
      <c r="I374" s="113"/>
      <c r="J374" s="113"/>
      <c r="K374" s="113"/>
      <c r="L374" s="113"/>
      <c r="M374" s="404"/>
      <c r="N374" s="210" t="str">
        <f>A376</f>
        <v>ME5.56</v>
      </c>
      <c r="O374" s="49"/>
      <c r="P374" s="49"/>
      <c r="Q374" s="49"/>
      <c r="R374" s="41"/>
    </row>
    <row r="375" spans="1:18" outlineLevel="1">
      <c r="A375" s="52"/>
      <c r="B375" s="52" t="s">
        <v>320</v>
      </c>
      <c r="C375" s="238" t="str">
        <f>VLOOKUP($B375,[4]Codes!$A:$K,2,FALSE)</f>
        <v>Response</v>
      </c>
      <c r="D375" s="50"/>
      <c r="E375" s="238" t="str">
        <f>VLOOKUP($B375,[4]Codes!$A:$K,4,FALSE)</f>
        <v>Category option</v>
      </c>
      <c r="F375" s="238">
        <f>VLOOKUP($B375,[4]Codes!$A:$K,5,FALSE)</f>
        <v>998</v>
      </c>
      <c r="G375" s="50"/>
      <c r="H375" s="50"/>
      <c r="I375" s="50"/>
      <c r="J375" s="50"/>
      <c r="K375" s="238" t="str">
        <f>VLOOKUP($B375,[4]Codes!$A:$K,9,FALSE)</f>
        <v>Don't know</v>
      </c>
      <c r="L375" s="50"/>
      <c r="M375" s="405" t="str">
        <f>VLOOKUP($B375,[4]Codes!$A:$K,11,FALSE)</f>
        <v>La hatene</v>
      </c>
      <c r="N375" s="47" t="str">
        <f>A376</f>
        <v>ME5.56</v>
      </c>
      <c r="R375" s="41" t="s">
        <v>140</v>
      </c>
    </row>
    <row r="376" spans="1:18" s="43" customFormat="1">
      <c r="A376" s="46" t="s">
        <v>1567</v>
      </c>
      <c r="B376" s="42"/>
      <c r="C376" s="42" t="s">
        <v>11</v>
      </c>
      <c r="D376" s="42" t="s">
        <v>137</v>
      </c>
      <c r="E376" s="42" t="s">
        <v>26</v>
      </c>
      <c r="F376" s="42" t="s">
        <v>54</v>
      </c>
      <c r="G376" s="50"/>
      <c r="H376" s="50"/>
      <c r="I376" s="50"/>
      <c r="J376" s="113" t="s">
        <v>1568</v>
      </c>
      <c r="L376" s="49" t="s">
        <v>1569</v>
      </c>
      <c r="N376" s="45"/>
      <c r="O376" s="41"/>
      <c r="P376" s="41"/>
      <c r="Q376" s="41"/>
      <c r="R376" s="41"/>
    </row>
    <row r="377" spans="1:18" outlineLevel="1">
      <c r="B377" s="52" t="s">
        <v>138</v>
      </c>
      <c r="C377" s="238" t="str">
        <f>VLOOKUP($B377,[4]Codes!$A:$K,2,FALSE)</f>
        <v>Response</v>
      </c>
      <c r="D377" s="50"/>
      <c r="E377" s="238" t="str">
        <f>VLOOKUP($B377,[4]Codes!$A:$K,4,FALSE)</f>
        <v>Category option</v>
      </c>
      <c r="F377" s="238">
        <f>VLOOKUP($B377,[4]Codes!$A:$K,5,FALSE)</f>
        <v>0</v>
      </c>
      <c r="G377" s="50"/>
      <c r="H377" s="50"/>
      <c r="I377" s="50"/>
      <c r="J377" s="50"/>
      <c r="K377" s="238" t="str">
        <f>VLOOKUP($B377,[4]Codes!$A:$K,9,FALSE)</f>
        <v>No</v>
      </c>
      <c r="L377" s="50"/>
      <c r="M377" s="405" t="str">
        <f>VLOOKUP($B377,[4]Codes!$A:$K,11,FALSE)</f>
        <v>Lae</v>
      </c>
      <c r="N377" s="47" t="s">
        <v>1488</v>
      </c>
      <c r="R377" s="41"/>
    </row>
    <row r="378" spans="1:18" outlineLevel="1">
      <c r="A378" s="52"/>
      <c r="B378" s="52" t="s">
        <v>141</v>
      </c>
      <c r="C378" s="238" t="str">
        <f>VLOOKUP($B378,[4]Codes!$A:$K,2,FALSE)</f>
        <v>Response</v>
      </c>
      <c r="D378" s="50"/>
      <c r="E378" s="238" t="str">
        <f>VLOOKUP($B378,[4]Codes!$A:$K,4,FALSE)</f>
        <v>Category option</v>
      </c>
      <c r="F378" s="238">
        <f>VLOOKUP($B378,[4]Codes!$A:$K,5,FALSE)</f>
        <v>1</v>
      </c>
      <c r="G378" s="50"/>
      <c r="H378" s="50"/>
      <c r="I378" s="50"/>
      <c r="J378" s="50"/>
      <c r="K378" s="238" t="str">
        <f>VLOOKUP($B378,[4]Codes!$A:$K,9,FALSE)</f>
        <v>Yes</v>
      </c>
      <c r="L378" s="50"/>
      <c r="M378" s="405" t="str">
        <f>VLOOKUP($B378,[4]Codes!$A:$K,11,FALSE)</f>
        <v>Sim</v>
      </c>
      <c r="N378" s="47" t="s">
        <v>1488</v>
      </c>
      <c r="R378" s="41"/>
    </row>
    <row r="379" spans="1:18" outlineLevel="1">
      <c r="B379" s="52" t="s">
        <v>320</v>
      </c>
      <c r="C379" s="238" t="str">
        <f>VLOOKUP($B379,[4]Codes!$A:$K,2,FALSE)</f>
        <v>Response</v>
      </c>
      <c r="D379" s="50"/>
      <c r="E379" s="238" t="str">
        <f>VLOOKUP($B379,[4]Codes!$A:$K,4,FALSE)</f>
        <v>Category option</v>
      </c>
      <c r="F379" s="238">
        <f>VLOOKUP($B379,[4]Codes!$A:$K,5,FALSE)</f>
        <v>998</v>
      </c>
      <c r="G379" s="50"/>
      <c r="H379" s="50"/>
      <c r="I379" s="50"/>
      <c r="J379" s="50"/>
      <c r="K379" s="238" t="str">
        <f>VLOOKUP($B379,[4]Codes!$A:$K,9,FALSE)</f>
        <v>Don't know</v>
      </c>
      <c r="L379" s="50"/>
      <c r="M379" s="405" t="str">
        <f>VLOOKUP($B379,[4]Codes!$A:$K,11,FALSE)</f>
        <v>La hatene</v>
      </c>
      <c r="N379" s="47" t="s">
        <v>1488</v>
      </c>
      <c r="R379" s="41"/>
    </row>
    <row r="380" spans="1:18" outlineLevel="1">
      <c r="B380" s="52" t="s">
        <v>923</v>
      </c>
      <c r="C380" s="238" t="str">
        <f>VLOOKUP($B380,[4]Codes!$A:$K,2,FALSE)</f>
        <v>Response</v>
      </c>
      <c r="D380" s="50"/>
      <c r="E380" s="238" t="str">
        <f>VLOOKUP($B380,[4]Codes!$A:$K,4,FALSE)</f>
        <v>Category option</v>
      </c>
      <c r="F380" s="238">
        <f>VLOOKUP($B380,[4]Codes!$A:$K,5,FALSE)</f>
        <v>999</v>
      </c>
      <c r="G380" s="50"/>
      <c r="H380" s="50"/>
      <c r="I380" s="50"/>
      <c r="J380" s="50"/>
      <c r="K380" s="238" t="str">
        <f>VLOOKUP($B380,[4]Codes!$A:$K,9,FALSE)</f>
        <v>Refused to answer</v>
      </c>
      <c r="L380" s="50"/>
      <c r="M380" s="405" t="str">
        <f>VLOOKUP($B380,[4]Codes!$A:$K,11,FALSE)</f>
        <v>Lakohi fo resposta</v>
      </c>
      <c r="N380" s="47" t="s">
        <v>1488</v>
      </c>
      <c r="R380" s="41"/>
    </row>
    <row r="381" spans="1:18" s="204" customFormat="1">
      <c r="A381" s="205" t="s">
        <v>501</v>
      </c>
      <c r="B381" s="203"/>
      <c r="C381" s="203"/>
      <c r="D381" s="203"/>
      <c r="E381" s="203"/>
      <c r="F381" s="203"/>
      <c r="G381" s="205"/>
      <c r="H381" s="205"/>
      <c r="I381" s="205"/>
      <c r="J381" s="203"/>
      <c r="K381" s="205"/>
      <c r="L381" s="205"/>
      <c r="M381" s="261"/>
      <c r="N381" s="248"/>
      <c r="O381" s="203"/>
      <c r="P381" s="203"/>
      <c r="Q381" s="203"/>
      <c r="R381" s="203"/>
    </row>
    <row r="382" spans="1:18" s="235" customFormat="1">
      <c r="A382" s="234" t="s">
        <v>1570</v>
      </c>
      <c r="B382" s="231"/>
      <c r="C382" s="231"/>
      <c r="D382" s="231"/>
      <c r="E382" s="231"/>
      <c r="F382" s="231"/>
      <c r="G382" s="233"/>
      <c r="H382" s="233"/>
      <c r="I382" s="233"/>
      <c r="J382" s="231"/>
      <c r="K382" s="233"/>
      <c r="L382" s="233" t="s">
        <v>1571</v>
      </c>
      <c r="M382" s="232"/>
      <c r="N382" s="236"/>
      <c r="O382" s="231"/>
      <c r="P382" s="231"/>
      <c r="Q382" s="231"/>
      <c r="R382" s="237" t="s">
        <v>140</v>
      </c>
    </row>
    <row r="383" spans="1:18" s="43" customFormat="1">
      <c r="A383" s="46" t="s">
        <v>1572</v>
      </c>
      <c r="B383" s="42"/>
      <c r="C383" s="42" t="s">
        <v>11</v>
      </c>
      <c r="D383" s="42" t="s">
        <v>137</v>
      </c>
      <c r="E383" s="42" t="s">
        <v>121</v>
      </c>
      <c r="F383" s="42" t="s">
        <v>54</v>
      </c>
      <c r="G383" s="50"/>
      <c r="H383" s="50"/>
      <c r="I383" s="50"/>
      <c r="J383" s="113" t="s">
        <v>1573</v>
      </c>
      <c r="L383" s="510" t="s">
        <v>1574</v>
      </c>
      <c r="M383" s="510"/>
      <c r="N383" s="45"/>
      <c r="O383" s="41" t="s">
        <v>1575</v>
      </c>
      <c r="P383" s="41"/>
      <c r="Q383" s="41"/>
      <c r="R383" s="41"/>
    </row>
    <row r="384" spans="1:18" outlineLevel="1">
      <c r="B384" s="52" t="s">
        <v>1576</v>
      </c>
      <c r="C384" s="238" t="str">
        <f>VLOOKUP($B384,[4]Codes!$A:$K,2,FALSE)</f>
        <v>Response</v>
      </c>
      <c r="D384" s="50"/>
      <c r="E384" s="238" t="str">
        <f>VLOOKUP($B384,[4]Codes!$A:$K,4,FALSE)</f>
        <v>Category option</v>
      </c>
      <c r="F384" s="238">
        <f>VLOOKUP($B384,[4]Codes!$A:$K,5,FALSE)</f>
        <v>1</v>
      </c>
      <c r="G384" s="50"/>
      <c r="H384" s="50"/>
      <c r="I384" s="50"/>
      <c r="J384" s="50"/>
      <c r="K384" s="238" t="str">
        <f>VLOOKUP($B384,[4]Codes!$A:$K,9,FALSE)</f>
        <v>Veteran pension</v>
      </c>
      <c r="L384" s="50"/>
      <c r="M384" s="405" t="s">
        <v>3035</v>
      </c>
      <c r="N384" s="47" t="str">
        <f>A394</f>
        <v>ME5.61</v>
      </c>
      <c r="R384" s="41"/>
    </row>
    <row r="385" spans="1:18" outlineLevel="1">
      <c r="A385" s="52"/>
      <c r="B385" s="52" t="s">
        <v>1577</v>
      </c>
      <c r="C385" s="238" t="str">
        <f>VLOOKUP($B385,[4]Codes!$A:$K,2,FALSE)</f>
        <v>Response</v>
      </c>
      <c r="D385" s="50"/>
      <c r="E385" s="238" t="str">
        <f>VLOOKUP($B385,[4]Codes!$A:$K,4,FALSE)</f>
        <v>Category option</v>
      </c>
      <c r="F385" s="238">
        <f>VLOOKUP($B385,[4]Codes!$A:$K,5,FALSE)</f>
        <v>2</v>
      </c>
      <c r="G385" s="50"/>
      <c r="H385" s="50"/>
      <c r="I385" s="50"/>
      <c r="J385" s="50"/>
      <c r="K385" s="238" t="str">
        <f>VLOOKUP($B385,[4]Codes!$A:$K,9,FALSE)</f>
        <v>Elderly pension</v>
      </c>
      <c r="L385" s="50"/>
      <c r="M385" s="405" t="s">
        <v>3036</v>
      </c>
      <c r="N385" s="47" t="str">
        <f>A394</f>
        <v>ME5.61</v>
      </c>
      <c r="R385" s="41"/>
    </row>
    <row r="386" spans="1:18" outlineLevel="1">
      <c r="A386" s="52"/>
      <c r="B386" s="52" t="s">
        <v>1578</v>
      </c>
      <c r="C386" s="238" t="str">
        <f>VLOOKUP($B386,[4]Codes!$A:$K,2,FALSE)</f>
        <v>Response</v>
      </c>
      <c r="D386" s="50"/>
      <c r="E386" s="238" t="str">
        <f>VLOOKUP($B386,[4]Codes!$A:$K,4,FALSE)</f>
        <v>Category option</v>
      </c>
      <c r="F386" s="238">
        <f>VLOOKUP($B386,[4]Codes!$A:$K,5,FALSE)</f>
        <v>3</v>
      </c>
      <c r="G386" s="50"/>
      <c r="H386" s="50"/>
      <c r="I386" s="50"/>
      <c r="J386" s="50"/>
      <c r="K386" s="238" t="str">
        <f>VLOOKUP($B386,[4]Codes!$A:$K,9,FALSE)</f>
        <v>Disability pension</v>
      </c>
      <c r="L386" s="50"/>
      <c r="M386" s="405" t="s">
        <v>3037</v>
      </c>
      <c r="N386" s="47" t="str">
        <f>A394</f>
        <v>ME5.61</v>
      </c>
      <c r="R386" s="41"/>
    </row>
    <row r="387" spans="1:18" outlineLevel="1">
      <c r="A387" s="52"/>
      <c r="B387" s="52" t="s">
        <v>1579</v>
      </c>
      <c r="C387" s="238" t="str">
        <f>VLOOKUP($B387,[4]Codes!$A:$K,2,FALSE)</f>
        <v>Response</v>
      </c>
      <c r="D387" s="50"/>
      <c r="E387" s="238" t="str">
        <f>VLOOKUP($B387,[4]Codes!$A:$K,4,FALSE)</f>
        <v>Category option</v>
      </c>
      <c r="F387" s="238">
        <f>VLOOKUP($B387,[4]Codes!$A:$K,5,FALSE)</f>
        <v>4</v>
      </c>
      <c r="G387" s="50"/>
      <c r="H387" s="50"/>
      <c r="I387" s="50"/>
      <c r="J387" s="50"/>
      <c r="K387" s="238" t="str">
        <f>VLOOKUP($B387,[4]Codes!$A:$K,9,FALSE)</f>
        <v>Bolsa Mae</v>
      </c>
      <c r="L387" s="50"/>
      <c r="M387" s="405" t="s">
        <v>3038</v>
      </c>
      <c r="N387" s="47" t="str">
        <f>A394</f>
        <v>ME5.61</v>
      </c>
      <c r="R387" s="41"/>
    </row>
    <row r="388" spans="1:18" outlineLevel="1">
      <c r="A388" s="52"/>
      <c r="B388" s="52" t="s">
        <v>1580</v>
      </c>
      <c r="C388" s="238" t="str">
        <f>VLOOKUP($B388,[4]Codes!$A:$K,2,FALSE)</f>
        <v>Response</v>
      </c>
      <c r="D388" s="50"/>
      <c r="E388" s="238" t="str">
        <f>VLOOKUP($B388,[4]Codes!$A:$K,4,FALSE)</f>
        <v>Category option</v>
      </c>
      <c r="F388" s="238">
        <f>VLOOKUP($B388,[4]Codes!$A:$K,5,FALSE)</f>
        <v>5</v>
      </c>
      <c r="G388" s="50"/>
      <c r="H388" s="50"/>
      <c r="I388" s="50"/>
      <c r="J388" s="50"/>
      <c r="K388" s="238" t="str">
        <f>VLOOKUP($B388,[4]Codes!$A:$K,9,FALSE)</f>
        <v>Indonesian pension</v>
      </c>
      <c r="L388" s="50"/>
      <c r="M388" s="405" t="s">
        <v>3039</v>
      </c>
      <c r="N388" s="47" t="str">
        <f>A394</f>
        <v>ME5.61</v>
      </c>
      <c r="R388" s="41"/>
    </row>
    <row r="389" spans="1:18" outlineLevel="1">
      <c r="A389" s="52"/>
      <c r="B389" s="52" t="s">
        <v>1581</v>
      </c>
      <c r="C389" s="238" t="str">
        <f>VLOOKUP($B389,[4]Codes!$A:$K,2,FALSE)</f>
        <v>Response</v>
      </c>
      <c r="D389" s="50"/>
      <c r="E389" s="238" t="str">
        <f>VLOOKUP($B389,[4]Codes!$A:$K,4,FALSE)</f>
        <v>Category option</v>
      </c>
      <c r="F389" s="238">
        <f>VLOOKUP($B389,[4]Codes!$A:$K,5,FALSE)</f>
        <v>6</v>
      </c>
      <c r="G389" s="50"/>
      <c r="H389" s="50"/>
      <c r="I389" s="50"/>
      <c r="J389" s="50"/>
      <c r="K389" s="238" t="str">
        <f>VLOOKUP($B389,[4]Codes!$A:$K,9,FALSE)</f>
        <v>Portuguese pension</v>
      </c>
      <c r="L389" s="50"/>
      <c r="M389" s="405" t="s">
        <v>3040</v>
      </c>
      <c r="N389" s="47" t="str">
        <f>A394</f>
        <v>ME5.61</v>
      </c>
      <c r="R389" s="41"/>
    </row>
    <row r="390" spans="1:18" outlineLevel="1">
      <c r="A390" s="52"/>
      <c r="B390" s="52" t="s">
        <v>428</v>
      </c>
      <c r="C390" s="238" t="str">
        <f>VLOOKUP($B390,[4]Codes!$A:$K,2,FALSE)</f>
        <v>Response</v>
      </c>
      <c r="D390" s="50"/>
      <c r="E390" s="238" t="str">
        <f>VLOOKUP($B390,[4]Codes!$A:$K,4,FALSE)</f>
        <v>Category option</v>
      </c>
      <c r="F390" s="238">
        <f>VLOOKUP($B390,[4]Codes!$A:$K,5,FALSE)</f>
        <v>997</v>
      </c>
      <c r="G390" s="50"/>
      <c r="H390" s="50"/>
      <c r="I390" s="50"/>
      <c r="J390" s="50"/>
      <c r="K390" s="238" t="str">
        <f>VLOOKUP($B390,[4]Codes!$A:$K,9,FALSE)</f>
        <v>Other (specify)</v>
      </c>
      <c r="L390" s="50"/>
      <c r="M390" s="405" t="s">
        <v>156</v>
      </c>
      <c r="N390" s="47" t="str">
        <f>A393</f>
        <v>ME5.60x</v>
      </c>
      <c r="Q390" s="52"/>
      <c r="R390" s="41" t="s">
        <v>140</v>
      </c>
    </row>
    <row r="391" spans="1:18" outlineLevel="1">
      <c r="B391" s="52" t="s">
        <v>320</v>
      </c>
      <c r="C391" s="238" t="str">
        <f>VLOOKUP($B391,[4]Codes!$A:$K,2,FALSE)</f>
        <v>Response</v>
      </c>
      <c r="D391" s="50"/>
      <c r="E391" s="238" t="str">
        <f>VLOOKUP($B391,[4]Codes!$A:$K,4,FALSE)</f>
        <v>Category option</v>
      </c>
      <c r="F391" s="238">
        <f>VLOOKUP($B391,[4]Codes!$A:$K,5,FALSE)</f>
        <v>998</v>
      </c>
      <c r="G391" s="50"/>
      <c r="H391" s="50"/>
      <c r="I391" s="50"/>
      <c r="J391" s="50"/>
      <c r="K391" s="238" t="str">
        <f>VLOOKUP($B391,[4]Codes!$A:$K,9,FALSE)</f>
        <v>Don't know</v>
      </c>
      <c r="L391" s="50"/>
      <c r="M391" s="405" t="s">
        <v>485</v>
      </c>
      <c r="N391" s="47" t="str">
        <f>A394</f>
        <v>ME5.61</v>
      </c>
      <c r="R391" s="41"/>
    </row>
    <row r="392" spans="1:18" outlineLevel="1">
      <c r="B392" s="52" t="s">
        <v>923</v>
      </c>
      <c r="C392" s="238" t="str">
        <f>VLOOKUP($B392,[4]Codes!$A:$K,2,FALSE)</f>
        <v>Response</v>
      </c>
      <c r="D392" s="50"/>
      <c r="E392" s="238" t="str">
        <f>VLOOKUP($B392,[4]Codes!$A:$K,4,FALSE)</f>
        <v>Category option</v>
      </c>
      <c r="F392" s="238">
        <f>VLOOKUP($B392,[4]Codes!$A:$K,5,FALSE)</f>
        <v>999</v>
      </c>
      <c r="G392" s="50"/>
      <c r="H392" s="50"/>
      <c r="I392" s="50"/>
      <c r="J392" s="50"/>
      <c r="K392" s="238" t="str">
        <f>VLOOKUP($B392,[4]Codes!$A:$K,9,FALSE)</f>
        <v>Refused to answer</v>
      </c>
      <c r="L392" s="50"/>
      <c r="M392" s="405" t="s">
        <v>925</v>
      </c>
      <c r="N392" s="47" t="s">
        <v>1488</v>
      </c>
      <c r="R392" s="41"/>
    </row>
    <row r="393" spans="1:18" s="43" customFormat="1">
      <c r="A393" s="46" t="s">
        <v>1582</v>
      </c>
      <c r="B393" s="42"/>
      <c r="C393" s="42" t="s">
        <v>11</v>
      </c>
      <c r="D393" s="287" t="s">
        <v>20</v>
      </c>
      <c r="E393" s="42" t="s">
        <v>66</v>
      </c>
      <c r="F393" s="42" t="s">
        <v>21</v>
      </c>
      <c r="G393" s="44"/>
      <c r="H393" s="44"/>
      <c r="I393" s="44"/>
      <c r="J393" s="113" t="s">
        <v>1583</v>
      </c>
      <c r="L393" s="49" t="s">
        <v>1409</v>
      </c>
      <c r="N393" s="123" t="str">
        <f>A394</f>
        <v>ME5.61</v>
      </c>
      <c r="O393" s="41"/>
      <c r="P393" s="41"/>
      <c r="Q393" s="41"/>
      <c r="R393" s="41" t="s">
        <v>140</v>
      </c>
    </row>
    <row r="394" spans="1:18" s="43" customFormat="1">
      <c r="A394" s="46" t="s">
        <v>1584</v>
      </c>
      <c r="B394" s="42"/>
      <c r="C394" s="42" t="s">
        <v>11</v>
      </c>
      <c r="D394" s="42" t="s">
        <v>137</v>
      </c>
      <c r="E394" s="113" t="s">
        <v>1256</v>
      </c>
      <c r="F394" s="113"/>
      <c r="G394" s="49"/>
      <c r="H394" s="49"/>
      <c r="I394" s="49"/>
      <c r="J394" s="113" t="s">
        <v>1585</v>
      </c>
      <c r="L394" s="49" t="s">
        <v>1586</v>
      </c>
      <c r="M394" s="44"/>
      <c r="N394" s="123"/>
      <c r="O394" s="41" t="s">
        <v>1554</v>
      </c>
      <c r="P394" s="41"/>
      <c r="Q394" s="46" t="s">
        <v>1550</v>
      </c>
      <c r="R394" s="41">
        <v>0</v>
      </c>
    </row>
    <row r="395" spans="1:18" s="35" customFormat="1" outlineLevel="1">
      <c r="A395" s="93"/>
      <c r="B395" s="93"/>
      <c r="C395" s="113" t="s">
        <v>24</v>
      </c>
      <c r="D395" s="50"/>
      <c r="E395" s="113" t="s">
        <v>104</v>
      </c>
      <c r="F395" s="113" t="s">
        <v>498</v>
      </c>
      <c r="G395" s="113"/>
      <c r="H395" s="113"/>
      <c r="I395" s="113"/>
      <c r="J395" s="113"/>
      <c r="K395" s="113"/>
      <c r="L395" s="113"/>
      <c r="M395" s="113"/>
      <c r="N395" s="210" t="str">
        <f>A397</f>
        <v>ME5.62</v>
      </c>
      <c r="O395" s="49"/>
      <c r="P395" s="49"/>
      <c r="Q395" s="49"/>
      <c r="R395" s="41"/>
    </row>
    <row r="396" spans="1:18" outlineLevel="1">
      <c r="A396" s="52"/>
      <c r="B396" s="52" t="s">
        <v>320</v>
      </c>
      <c r="C396" s="238" t="str">
        <f>VLOOKUP($B396,[4]Codes!$A:$K,2,FALSE)</f>
        <v>Response</v>
      </c>
      <c r="D396" s="50"/>
      <c r="E396" s="238" t="str">
        <f>VLOOKUP($B396,[4]Codes!$A:$K,4,FALSE)</f>
        <v>Category option</v>
      </c>
      <c r="F396" s="238">
        <f>VLOOKUP($B396,[4]Codes!$A:$K,5,FALSE)</f>
        <v>998</v>
      </c>
      <c r="G396" s="50"/>
      <c r="H396" s="50"/>
      <c r="I396" s="50"/>
      <c r="J396" s="50"/>
      <c r="K396" s="238" t="str">
        <f>VLOOKUP($B396,[4]Codes!$A:$K,9,FALSE)</f>
        <v>Don't know</v>
      </c>
      <c r="L396" s="50"/>
      <c r="M396" s="405" t="str">
        <f>VLOOKUP($B396,[4]Codes!$A:$K,11,FALSE)</f>
        <v>La hatene</v>
      </c>
      <c r="N396" s="47" t="s">
        <v>1488</v>
      </c>
      <c r="R396" s="41" t="s">
        <v>140</v>
      </c>
    </row>
    <row r="397" spans="1:18" s="43" customFormat="1">
      <c r="A397" s="46" t="s">
        <v>1587</v>
      </c>
      <c r="B397" s="42"/>
      <c r="C397" s="42" t="s">
        <v>11</v>
      </c>
      <c r="D397" s="42" t="s">
        <v>137</v>
      </c>
      <c r="E397" s="113" t="s">
        <v>1256</v>
      </c>
      <c r="F397" s="113"/>
      <c r="G397" s="49"/>
      <c r="H397" s="49"/>
      <c r="I397" s="49"/>
      <c r="J397" s="113" t="s">
        <v>1552</v>
      </c>
      <c r="L397" s="49" t="s">
        <v>1553</v>
      </c>
      <c r="M397" s="44"/>
      <c r="N397" s="123"/>
      <c r="O397" s="41" t="s">
        <v>1554</v>
      </c>
      <c r="P397" s="41"/>
      <c r="Q397" s="46" t="s">
        <v>1550</v>
      </c>
      <c r="R397" s="41">
        <v>0</v>
      </c>
    </row>
    <row r="398" spans="1:18" s="35" customFormat="1" outlineLevel="1">
      <c r="A398" s="93"/>
      <c r="B398" s="93"/>
      <c r="C398" s="113" t="s">
        <v>24</v>
      </c>
      <c r="D398" s="50"/>
      <c r="E398" s="113" t="s">
        <v>104</v>
      </c>
      <c r="F398" s="113" t="s">
        <v>498</v>
      </c>
      <c r="G398" s="113"/>
      <c r="H398" s="113"/>
      <c r="I398" s="113"/>
      <c r="J398" s="113"/>
      <c r="K398" s="113"/>
      <c r="L398" s="113"/>
      <c r="M398" s="404"/>
      <c r="N398" s="210" t="str">
        <f>A400</f>
        <v>ME5.63</v>
      </c>
      <c r="O398" s="49"/>
      <c r="P398" s="49"/>
      <c r="Q398" s="49"/>
      <c r="R398" s="41"/>
    </row>
    <row r="399" spans="1:18" outlineLevel="1">
      <c r="A399" s="52"/>
      <c r="B399" s="52" t="s">
        <v>320</v>
      </c>
      <c r="C399" s="238" t="str">
        <f>VLOOKUP($B399,[4]Codes!$A:$K,2,FALSE)</f>
        <v>Response</v>
      </c>
      <c r="D399" s="50"/>
      <c r="E399" s="238" t="str">
        <f>VLOOKUP($B399,[4]Codes!$A:$K,4,FALSE)</f>
        <v>Category option</v>
      </c>
      <c r="F399" s="238">
        <f>VLOOKUP($B399,[4]Codes!$A:$K,5,FALSE)</f>
        <v>998</v>
      </c>
      <c r="G399" s="50"/>
      <c r="H399" s="50"/>
      <c r="I399" s="50"/>
      <c r="J399" s="50"/>
      <c r="K399" s="238" t="str">
        <f>VLOOKUP($B399,[4]Codes!$A:$K,9,FALSE)</f>
        <v>Don't know</v>
      </c>
      <c r="L399" s="50"/>
      <c r="M399" s="405" t="str">
        <f>VLOOKUP($B399,[4]Codes!$A:$K,11,FALSE)</f>
        <v>La hatene</v>
      </c>
      <c r="N399" s="47" t="s">
        <v>1488</v>
      </c>
      <c r="R399" s="41" t="s">
        <v>140</v>
      </c>
    </row>
    <row r="400" spans="1:18" s="43" customFormat="1">
      <c r="A400" s="46" t="s">
        <v>1588</v>
      </c>
      <c r="B400" s="42"/>
      <c r="C400" s="42" t="s">
        <v>11</v>
      </c>
      <c r="D400" s="287" t="s">
        <v>20</v>
      </c>
      <c r="E400" s="42" t="s">
        <v>26</v>
      </c>
      <c r="F400" s="42" t="s">
        <v>54</v>
      </c>
      <c r="G400" s="49"/>
      <c r="H400" s="49"/>
      <c r="I400" s="49"/>
      <c r="J400" s="113" t="s">
        <v>1556</v>
      </c>
      <c r="L400" s="49" t="s">
        <v>1557</v>
      </c>
      <c r="M400" s="44"/>
      <c r="N400" s="45"/>
      <c r="O400" s="41"/>
      <c r="P400" s="41"/>
      <c r="Q400" s="46" t="s">
        <v>1558</v>
      </c>
      <c r="R400" s="41">
        <v>0</v>
      </c>
    </row>
    <row r="401" spans="1:18" outlineLevel="1">
      <c r="A401" s="52"/>
      <c r="B401" s="44" t="s">
        <v>678</v>
      </c>
      <c r="C401" s="238" t="str">
        <f>VLOOKUP($B401,[4]Codes!$A:$K,2,FALSE)</f>
        <v>Response</v>
      </c>
      <c r="D401" s="50"/>
      <c r="E401" s="238" t="str">
        <f>VLOOKUP($B401,[4]Codes!$A:$K,4,FALSE)</f>
        <v>Category option</v>
      </c>
      <c r="F401" s="238">
        <f>VLOOKUP($B401,[4]Codes!$A:$K,5,FALSE)</f>
        <v>1</v>
      </c>
      <c r="G401" s="50"/>
      <c r="H401" s="50"/>
      <c r="I401" s="50"/>
      <c r="J401" s="50"/>
      <c r="K401" s="238" t="str">
        <f>VLOOKUP($B401,[4]Codes!$A:$K,9,FALSE)</f>
        <v>Hours</v>
      </c>
      <c r="L401" s="50"/>
      <c r="M401" s="405" t="str">
        <f>VLOOKUP($B401,[4]Codes!$A:$K,11,FALSE)</f>
        <v>Oras</v>
      </c>
      <c r="N401" s="47" t="str">
        <f>A410</f>
        <v>ME5.64</v>
      </c>
      <c r="Q401" s="52"/>
      <c r="R401" s="41" t="s">
        <v>140</v>
      </c>
    </row>
    <row r="402" spans="1:18" outlineLevel="1">
      <c r="A402" s="52"/>
      <c r="B402" s="44" t="s">
        <v>681</v>
      </c>
      <c r="C402" s="238" t="str">
        <f>VLOOKUP($B402,[4]Codes!$A:$K,2,FALSE)</f>
        <v>Response</v>
      </c>
      <c r="D402" s="50"/>
      <c r="E402" s="238" t="str">
        <f>VLOOKUP($B402,[4]Codes!$A:$K,4,FALSE)</f>
        <v>Category option</v>
      </c>
      <c r="F402" s="238">
        <f>VLOOKUP($B402,[4]Codes!$A:$K,5,FALSE)</f>
        <v>2</v>
      </c>
      <c r="G402" s="50"/>
      <c r="H402" s="50"/>
      <c r="I402" s="50"/>
      <c r="J402" s="50"/>
      <c r="K402" s="238" t="str">
        <f>VLOOKUP($B402,[4]Codes!$A:$K,9,FALSE)</f>
        <v>Days</v>
      </c>
      <c r="L402" s="50"/>
      <c r="M402" s="405" t="str">
        <f>VLOOKUP($B402,[4]Codes!$A:$K,11,FALSE)</f>
        <v>Loron</v>
      </c>
      <c r="N402" s="47" t="str">
        <f>A410</f>
        <v>ME5.64</v>
      </c>
      <c r="Q402" s="52"/>
      <c r="R402" s="41" t="s">
        <v>140</v>
      </c>
    </row>
    <row r="403" spans="1:18" outlineLevel="1">
      <c r="A403" s="52"/>
      <c r="B403" s="44" t="s">
        <v>684</v>
      </c>
      <c r="C403" s="238" t="str">
        <f>VLOOKUP($B403,[4]Codes!$A:$K,2,FALSE)</f>
        <v>Response</v>
      </c>
      <c r="D403" s="50"/>
      <c r="E403" s="238" t="str">
        <f>VLOOKUP($B403,[4]Codes!$A:$K,4,FALSE)</f>
        <v>Category option</v>
      </c>
      <c r="F403" s="238">
        <f>VLOOKUP($B403,[4]Codes!$A:$K,5,FALSE)</f>
        <v>3</v>
      </c>
      <c r="G403" s="50"/>
      <c r="H403" s="50"/>
      <c r="I403" s="50"/>
      <c r="J403" s="50"/>
      <c r="K403" s="238" t="str">
        <f>VLOOKUP($B403,[4]Codes!$A:$K,9,FALSE)</f>
        <v>Weeks</v>
      </c>
      <c r="L403" s="50"/>
      <c r="M403" s="405" t="str">
        <f>VLOOKUP($B403,[4]Codes!$A:$K,11,FALSE)</f>
        <v>Semana</v>
      </c>
      <c r="N403" s="47" t="str">
        <f>A410</f>
        <v>ME5.64</v>
      </c>
      <c r="Q403" s="52"/>
      <c r="R403" s="41" t="s">
        <v>140</v>
      </c>
    </row>
    <row r="404" spans="1:18" outlineLevel="1">
      <c r="B404" s="44" t="s">
        <v>687</v>
      </c>
      <c r="C404" s="238" t="str">
        <f>VLOOKUP($B404,[4]Codes!$A:$K,2,FALSE)</f>
        <v>Response</v>
      </c>
      <c r="D404" s="50"/>
      <c r="E404" s="238" t="str">
        <f>VLOOKUP($B404,[4]Codes!$A:$K,4,FALSE)</f>
        <v>Category option</v>
      </c>
      <c r="F404" s="238">
        <f>VLOOKUP($B404,[4]Codes!$A:$K,5,FALSE)</f>
        <v>4</v>
      </c>
      <c r="G404" s="50"/>
      <c r="H404" s="50"/>
      <c r="I404" s="50"/>
      <c r="J404" s="50"/>
      <c r="K404" s="238" t="str">
        <f>VLOOKUP($B404,[4]Codes!$A:$K,9,FALSE)</f>
        <v>Months</v>
      </c>
      <c r="L404" s="50"/>
      <c r="M404" s="405" t="str">
        <f>VLOOKUP($B404,[4]Codes!$A:$K,11,FALSE)</f>
        <v>Fulan</v>
      </c>
      <c r="N404" s="47" t="str">
        <f>A410</f>
        <v>ME5.64</v>
      </c>
      <c r="R404" s="41" t="s">
        <v>140</v>
      </c>
    </row>
    <row r="405" spans="1:18" outlineLevel="1">
      <c r="B405" s="44" t="s">
        <v>700</v>
      </c>
      <c r="C405" s="238" t="str">
        <f>VLOOKUP($B405,[4]Codes!$A:$K,2,FALSE)</f>
        <v>Response</v>
      </c>
      <c r="D405" s="50"/>
      <c r="E405" s="238" t="str">
        <f>VLOOKUP($B405,[4]Codes!$A:$K,4,FALSE)</f>
        <v>Category option</v>
      </c>
      <c r="F405" s="238">
        <f>VLOOKUP($B405,[4]Codes!$A:$K,5,FALSE)</f>
        <v>5</v>
      </c>
      <c r="G405" s="50"/>
      <c r="H405" s="50"/>
      <c r="I405" s="50"/>
      <c r="J405" s="50"/>
      <c r="K405" s="238" t="str">
        <f>VLOOKUP($B405,[4]Codes!$A:$K,9,FALSE)</f>
        <v>Years</v>
      </c>
      <c r="L405" s="50"/>
      <c r="M405" s="405" t="str">
        <f>VLOOKUP($B405,[4]Codes!$A:$K,11,FALSE)</f>
        <v>Tinan</v>
      </c>
      <c r="N405" s="47" t="str">
        <f>A410</f>
        <v>ME5.64</v>
      </c>
      <c r="R405" s="41" t="s">
        <v>140</v>
      </c>
    </row>
    <row r="406" spans="1:18" s="43" customFormat="1" outlineLevel="1">
      <c r="A406" s="46"/>
      <c r="B406" s="44" t="s">
        <v>1559</v>
      </c>
      <c r="C406" s="238" t="str">
        <f>VLOOKUP($B406,[4]Codes!$A:$K,2,FALSE)</f>
        <v>Response</v>
      </c>
      <c r="D406" s="50"/>
      <c r="E406" s="238" t="str">
        <f>VLOOKUP($B406,[4]Codes!$A:$K,4,FALSE)</f>
        <v>Category option</v>
      </c>
      <c r="F406" s="238">
        <f>VLOOKUP($B406,[4]Codes!$A:$K,5,FALSE)</f>
        <v>8</v>
      </c>
      <c r="G406" s="50"/>
      <c r="H406" s="50"/>
      <c r="I406" s="50"/>
      <c r="J406" s="50"/>
      <c r="K406" s="238" t="str">
        <f>VLOOKUP($B406,[4]Codes!$A:$K,9,FALSE)</f>
        <v>Once-off / irregular</v>
      </c>
      <c r="L406" s="50"/>
      <c r="M406" s="405" t="str">
        <f>VLOOKUP($B406,[4]Codes!$A:$K,11,FALSE)</f>
        <v>Selu dala ida / laiha regularidade</v>
      </c>
      <c r="N406" s="47" t="str">
        <f>A410</f>
        <v>ME5.64</v>
      </c>
      <c r="O406" s="41"/>
      <c r="P406" s="41"/>
      <c r="Q406" s="41"/>
      <c r="R406" s="41" t="s">
        <v>140</v>
      </c>
    </row>
    <row r="407" spans="1:18" outlineLevel="1">
      <c r="A407" s="52"/>
      <c r="B407" s="52" t="s">
        <v>428</v>
      </c>
      <c r="C407" s="238" t="str">
        <f>VLOOKUP($B407,[4]Codes!$A:$K,2,FALSE)</f>
        <v>Response</v>
      </c>
      <c r="D407" s="50"/>
      <c r="E407" s="238" t="str">
        <f>VLOOKUP($B407,[4]Codes!$A:$K,4,FALSE)</f>
        <v>Category option</v>
      </c>
      <c r="F407" s="238">
        <f>VLOOKUP($B407,[4]Codes!$A:$K,5,FALSE)</f>
        <v>997</v>
      </c>
      <c r="G407" s="50"/>
      <c r="H407" s="50"/>
      <c r="I407" s="50"/>
      <c r="J407" s="50"/>
      <c r="K407" s="238" t="str">
        <f>VLOOKUP($B407,[4]Codes!$A:$K,9,FALSE)</f>
        <v>Other (specify)</v>
      </c>
      <c r="L407" s="50"/>
      <c r="M407" s="405" t="str">
        <f>VLOOKUP($B407,[4]Codes!$A:$K,11,FALSE)</f>
        <v>Seluk (spesifika)</v>
      </c>
      <c r="N407" s="47" t="str">
        <f>A409</f>
        <v>ME5.63x</v>
      </c>
      <c r="Q407" s="52"/>
      <c r="R407" s="41" t="s">
        <v>140</v>
      </c>
    </row>
    <row r="408" spans="1:18" outlineLevel="1">
      <c r="B408" s="52" t="s">
        <v>320</v>
      </c>
      <c r="C408" s="238" t="str">
        <f>VLOOKUP($B408,[4]Codes!$A:$K,2,FALSE)</f>
        <v>Response</v>
      </c>
      <c r="D408" s="50"/>
      <c r="E408" s="238" t="str">
        <f>VLOOKUP($B408,[4]Codes!$A:$K,4,FALSE)</f>
        <v>Category option</v>
      </c>
      <c r="F408" s="238">
        <f>VLOOKUP($B408,[4]Codes!$A:$K,5,FALSE)</f>
        <v>998</v>
      </c>
      <c r="G408" s="50"/>
      <c r="H408" s="50"/>
      <c r="I408" s="50"/>
      <c r="J408" s="50"/>
      <c r="K408" s="238" t="str">
        <f>VLOOKUP($B408,[4]Codes!$A:$K,9,FALSE)</f>
        <v>Don't know</v>
      </c>
      <c r="L408" s="50"/>
      <c r="M408" s="405" t="str">
        <f>VLOOKUP($B408,[4]Codes!$A:$K,11,FALSE)</f>
        <v>La hatene</v>
      </c>
      <c r="N408" s="47" t="str">
        <f>A410</f>
        <v>ME5.64</v>
      </c>
      <c r="R408" s="41" t="s">
        <v>140</v>
      </c>
    </row>
    <row r="409" spans="1:18" s="43" customFormat="1">
      <c r="A409" s="46" t="s">
        <v>1589</v>
      </c>
      <c r="B409" s="42"/>
      <c r="C409" s="42" t="s">
        <v>11</v>
      </c>
      <c r="D409" s="287" t="s">
        <v>20</v>
      </c>
      <c r="E409" s="42" t="s">
        <v>66</v>
      </c>
      <c r="F409" s="42" t="s">
        <v>21</v>
      </c>
      <c r="G409" s="44"/>
      <c r="H409" s="44"/>
      <c r="I409" s="44"/>
      <c r="J409" s="113" t="s">
        <v>1561</v>
      </c>
      <c r="L409" s="49" t="s">
        <v>1562</v>
      </c>
      <c r="N409" s="123" t="str">
        <f>A410</f>
        <v>ME5.64</v>
      </c>
      <c r="O409" s="41"/>
      <c r="P409" s="41"/>
      <c r="Q409" s="41"/>
      <c r="R409" s="41" t="s">
        <v>140</v>
      </c>
    </row>
    <row r="410" spans="1:18" s="43" customFormat="1">
      <c r="A410" s="46" t="s">
        <v>1590</v>
      </c>
      <c r="B410" s="42"/>
      <c r="C410" s="42" t="s">
        <v>11</v>
      </c>
      <c r="D410" s="42" t="s">
        <v>137</v>
      </c>
      <c r="E410" s="113" t="s">
        <v>1256</v>
      </c>
      <c r="F410" s="113"/>
      <c r="G410" s="49"/>
      <c r="H410" s="49"/>
      <c r="I410" s="49"/>
      <c r="J410" s="113" t="s">
        <v>1591</v>
      </c>
      <c r="L410" s="49" t="s">
        <v>1592</v>
      </c>
      <c r="M410" s="44"/>
      <c r="N410" s="45"/>
      <c r="O410" s="41"/>
      <c r="P410" s="41"/>
      <c r="Q410" s="46" t="s">
        <v>1593</v>
      </c>
      <c r="R410" s="41">
        <v>0</v>
      </c>
    </row>
    <row r="411" spans="1:18" s="35" customFormat="1" outlineLevel="1">
      <c r="A411" s="93"/>
      <c r="B411" s="93"/>
      <c r="C411" s="113" t="s">
        <v>24</v>
      </c>
      <c r="D411" s="50"/>
      <c r="E411" s="113" t="s">
        <v>104</v>
      </c>
      <c r="F411" s="113" t="s">
        <v>498</v>
      </c>
      <c r="G411" s="113"/>
      <c r="H411" s="113"/>
      <c r="I411" s="113"/>
      <c r="J411" s="113"/>
      <c r="K411" s="113"/>
      <c r="L411" s="113"/>
      <c r="M411" s="404"/>
      <c r="N411" s="47" t="s">
        <v>1488</v>
      </c>
      <c r="O411" s="49"/>
      <c r="P411" s="49"/>
      <c r="Q411" s="49"/>
      <c r="R411" s="41"/>
    </row>
    <row r="412" spans="1:18" outlineLevel="1">
      <c r="A412" s="52"/>
      <c r="B412" s="52" t="s">
        <v>320</v>
      </c>
      <c r="C412" s="238" t="str">
        <f>VLOOKUP($B412,[4]Codes!$A:$K,2,FALSE)</f>
        <v>Response</v>
      </c>
      <c r="D412" s="50"/>
      <c r="E412" s="238" t="str">
        <f>VLOOKUP($B412,[4]Codes!$A:$K,4,FALSE)</f>
        <v>Category option</v>
      </c>
      <c r="F412" s="238">
        <f>VLOOKUP($B412,[4]Codes!$A:$K,5,FALSE)</f>
        <v>998</v>
      </c>
      <c r="G412" s="50"/>
      <c r="H412" s="50"/>
      <c r="I412" s="50"/>
      <c r="J412" s="50"/>
      <c r="K412" s="238" t="str">
        <f>VLOOKUP($B412,[4]Codes!$A:$K,9,FALSE)</f>
        <v>Don't know</v>
      </c>
      <c r="L412" s="50"/>
      <c r="M412" s="405" t="str">
        <f>VLOOKUP($B412,[4]Codes!$A:$K,11,FALSE)</f>
        <v>La hatene</v>
      </c>
      <c r="N412" s="47" t="s">
        <v>1488</v>
      </c>
      <c r="R412" s="41" t="s">
        <v>140</v>
      </c>
    </row>
    <row r="413" spans="1:18" s="235" customFormat="1">
      <c r="A413" s="234" t="s">
        <v>1594</v>
      </c>
      <c r="B413" s="231"/>
      <c r="C413" s="231"/>
      <c r="D413" s="231"/>
      <c r="E413" s="231"/>
      <c r="F413" s="231"/>
      <c r="G413" s="231"/>
      <c r="H413" s="231"/>
      <c r="I413" s="231"/>
      <c r="J413" s="231"/>
      <c r="K413" s="233"/>
      <c r="L413" s="233" t="s">
        <v>1595</v>
      </c>
      <c r="M413" s="405"/>
      <c r="N413" s="236"/>
      <c r="O413" s="231"/>
      <c r="P413" s="231"/>
      <c r="Q413" s="231"/>
      <c r="R413" s="237" t="s">
        <v>140</v>
      </c>
    </row>
    <row r="414" spans="1:18" s="43" customFormat="1">
      <c r="A414" s="46" t="s">
        <v>1596</v>
      </c>
      <c r="B414" s="42"/>
      <c r="C414" s="42" t="s">
        <v>11</v>
      </c>
      <c r="D414" s="42" t="s">
        <v>137</v>
      </c>
      <c r="E414" s="42" t="s">
        <v>121</v>
      </c>
      <c r="F414" s="42" t="s">
        <v>54</v>
      </c>
      <c r="G414" s="113"/>
      <c r="H414" s="113"/>
      <c r="I414" s="113"/>
      <c r="J414" s="113" t="s">
        <v>1597</v>
      </c>
      <c r="L414" s="49" t="s">
        <v>1598</v>
      </c>
      <c r="M414" s="44"/>
      <c r="N414" s="45"/>
      <c r="O414" s="41"/>
      <c r="P414" s="41"/>
      <c r="Q414" s="46" t="s">
        <v>1599</v>
      </c>
      <c r="R414" s="41">
        <v>0</v>
      </c>
    </row>
    <row r="415" spans="1:18" s="43" customFormat="1" outlineLevel="1">
      <c r="A415" s="46"/>
      <c r="B415" s="44" t="s">
        <v>1600</v>
      </c>
      <c r="C415" s="238" t="str">
        <f>VLOOKUP($B415,[4]Codes!$A:$K,2,FALSE)</f>
        <v>Response</v>
      </c>
      <c r="D415" s="50"/>
      <c r="E415" s="238" t="str">
        <f>VLOOKUP($B415,[4]Codes!$A:$K,4,FALSE)</f>
        <v>Category option</v>
      </c>
      <c r="F415" s="238">
        <f>VLOOKUP($B415,[4]Codes!$A:$K,5,FALSE)</f>
        <v>1</v>
      </c>
      <c r="G415" s="50"/>
      <c r="H415" s="50"/>
      <c r="I415" s="50"/>
      <c r="J415" s="50"/>
      <c r="K415" s="238" t="str">
        <f>VLOOKUP($B415,[4]Codes!$A:$K,9,FALSE)</f>
        <v>Relatives outside the household</v>
      </c>
      <c r="L415" s="50"/>
      <c r="M415" s="405" t="str">
        <f>VLOOKUP($B415,[4]Codes!$A:$K,11,FALSE)</f>
        <v>Familia, maibe hela uma kain seluk</v>
      </c>
      <c r="N415" s="47" t="str">
        <f>A427</f>
        <v>ME5.71</v>
      </c>
      <c r="O415" s="41"/>
      <c r="P415" s="41"/>
      <c r="Q415" s="41"/>
      <c r="R415" s="41" t="s">
        <v>140</v>
      </c>
    </row>
    <row r="416" spans="1:18" s="43" customFormat="1" outlineLevel="1">
      <c r="A416" s="46"/>
      <c r="B416" s="44" t="s">
        <v>1601</v>
      </c>
      <c r="C416" s="238" t="str">
        <f>VLOOKUP($B416,[4]Codes!$A:$K,2,FALSE)</f>
        <v>Response</v>
      </c>
      <c r="D416" s="50"/>
      <c r="E416" s="238" t="str">
        <f>VLOOKUP($B416,[4]Codes!$A:$K,4,FALSE)</f>
        <v>Category option</v>
      </c>
      <c r="F416" s="238">
        <f>VLOOKUP($B416,[4]Codes!$A:$K,5,FALSE)</f>
        <v>2</v>
      </c>
      <c r="G416" s="50"/>
      <c r="H416" s="50"/>
      <c r="I416" s="50"/>
      <c r="J416" s="50"/>
      <c r="K416" s="238" t="str">
        <f>VLOOKUP($B416,[4]Codes!$A:$K,9,FALSE)</f>
        <v>Other households in the aldeia (not family)</v>
      </c>
      <c r="L416" s="50"/>
      <c r="M416" s="405" t="str">
        <f>VLOOKUP($B416,[4]Codes!$A:$K,11,FALSE)</f>
        <v>Husi uma kain seluk iha aldeia ida ne'e (laos familia)</v>
      </c>
      <c r="N416" s="47" t="str">
        <f>A427</f>
        <v>ME5.71</v>
      </c>
      <c r="O416" s="41"/>
      <c r="P416" s="41"/>
      <c r="Q416" s="41"/>
      <c r="R416" s="41" t="s">
        <v>140</v>
      </c>
    </row>
    <row r="417" spans="1:18" s="43" customFormat="1" outlineLevel="1">
      <c r="A417" s="46"/>
      <c r="B417" s="44" t="s">
        <v>1602</v>
      </c>
      <c r="C417" s="238" t="str">
        <f>VLOOKUP($B417,[4]Codes!$A:$K,2,FALSE)</f>
        <v>Response</v>
      </c>
      <c r="D417" s="50"/>
      <c r="E417" s="238" t="str">
        <f>VLOOKUP($B417,[4]Codes!$A:$K,4,FALSE)</f>
        <v>Category option</v>
      </c>
      <c r="F417" s="238">
        <f>VLOOKUP($B417,[4]Codes!$A:$K,5,FALSE)</f>
        <v>3</v>
      </c>
      <c r="G417" s="50"/>
      <c r="H417" s="50"/>
      <c r="I417" s="50"/>
      <c r="J417" s="50"/>
      <c r="K417" s="238" t="str">
        <f>VLOOKUP($B417,[4]Codes!$A:$K,9,FALSE)</f>
        <v>Bride's family (bride price)</v>
      </c>
      <c r="L417" s="50"/>
      <c r="M417" s="405" t="str">
        <f>VLOOKUP($B417,[4]Codes!$A:$K,11,FALSE)</f>
        <v>Familia feto foun (barlake)</v>
      </c>
      <c r="N417" s="47" t="str">
        <f>A427</f>
        <v>ME5.71</v>
      </c>
      <c r="O417" s="41"/>
      <c r="P417" s="41"/>
      <c r="Q417" s="41"/>
      <c r="R417" s="41" t="s">
        <v>140</v>
      </c>
    </row>
    <row r="418" spans="1:18" s="43" customFormat="1" outlineLevel="1">
      <c r="A418" s="46"/>
      <c r="B418" s="44" t="s">
        <v>1603</v>
      </c>
      <c r="C418" s="238" t="str">
        <f>VLOOKUP($B418,[4]Codes!$A:$K,2,FALSE)</f>
        <v>Response</v>
      </c>
      <c r="D418" s="50"/>
      <c r="E418" s="238" t="str">
        <f>VLOOKUP($B418,[4]Codes!$A:$K,4,FALSE)</f>
        <v>Category option</v>
      </c>
      <c r="F418" s="238">
        <f>VLOOKUP($B418,[4]Codes!$A:$K,5,FALSE)</f>
        <v>4</v>
      </c>
      <c r="G418" s="50"/>
      <c r="H418" s="50"/>
      <c r="I418" s="50"/>
      <c r="J418" s="50"/>
      <c r="K418" s="238" t="str">
        <f>VLOOKUP($B418,[4]Codes!$A:$K,9,FALSE)</f>
        <v>People who attended an event</v>
      </c>
      <c r="L418" s="50"/>
      <c r="M418" s="405" t="str">
        <f>VLOOKUP($B418,[4]Codes!$A:$K,11,FALSE)</f>
        <v>Ema mak tuir eventu ida</v>
      </c>
      <c r="N418" s="47" t="str">
        <f>A427</f>
        <v>ME5.71</v>
      </c>
      <c r="O418" s="41"/>
      <c r="P418" s="41"/>
      <c r="Q418" s="41"/>
      <c r="R418" s="41" t="s">
        <v>140</v>
      </c>
    </row>
    <row r="419" spans="1:18" s="43" customFormat="1" outlineLevel="1">
      <c r="A419" s="46"/>
      <c r="B419" s="44" t="s">
        <v>1604</v>
      </c>
      <c r="C419" s="238" t="str">
        <f>VLOOKUP($B419,[4]Codes!$A:$K,2,FALSE)</f>
        <v>Response</v>
      </c>
      <c r="D419" s="50"/>
      <c r="E419" s="238" t="str">
        <f>VLOOKUP($B419,[4]Codes!$A:$K,4,FALSE)</f>
        <v>Category option</v>
      </c>
      <c r="F419" s="238">
        <f>VLOOKUP($B419,[4]Codes!$A:$K,5,FALSE)</f>
        <v>5</v>
      </c>
      <c r="G419" s="50"/>
      <c r="H419" s="50"/>
      <c r="I419" s="50"/>
      <c r="J419" s="50"/>
      <c r="K419" s="238" t="str">
        <f>VLOOKUP($B419,[4]Codes!$A:$K,9,FALSE)</f>
        <v>Church or religious body</v>
      </c>
      <c r="L419" s="50"/>
      <c r="M419" s="405" t="str">
        <f>VLOOKUP($B419,[4]Codes!$A:$K,11,FALSE)</f>
        <v>Igreja no organizasaun religiozo</v>
      </c>
      <c r="N419" s="47" t="str">
        <f>A427</f>
        <v>ME5.71</v>
      </c>
      <c r="O419" s="41"/>
      <c r="P419" s="41"/>
      <c r="Q419" s="41"/>
      <c r="R419" s="41" t="s">
        <v>140</v>
      </c>
    </row>
    <row r="420" spans="1:18" outlineLevel="1">
      <c r="A420" s="52"/>
      <c r="B420" s="44" t="s">
        <v>1605</v>
      </c>
      <c r="C420" s="238" t="str">
        <f>VLOOKUP($B420,[4]Codes!$A:$K,2,FALSE)</f>
        <v>Response</v>
      </c>
      <c r="D420" s="50"/>
      <c r="E420" s="238" t="str">
        <f>VLOOKUP($B420,[4]Codes!$A:$K,4,FALSE)</f>
        <v>Category option</v>
      </c>
      <c r="F420" s="238">
        <f>VLOOKUP($B420,[4]Codes!$A:$K,5,FALSE)</f>
        <v>6</v>
      </c>
      <c r="G420" s="50"/>
      <c r="H420" s="50"/>
      <c r="I420" s="50"/>
      <c r="J420" s="50"/>
      <c r="K420" s="238" t="str">
        <f>VLOOKUP($B420,[4]Codes!$A:$K,9,FALSE)</f>
        <v>NGO</v>
      </c>
      <c r="L420" s="50"/>
      <c r="M420" s="405" t="str">
        <f>VLOOKUP($B420,[4]Codes!$A:$K,11,FALSE)</f>
        <v>NGO</v>
      </c>
      <c r="N420" s="47" t="str">
        <f>A427</f>
        <v>ME5.71</v>
      </c>
      <c r="R420" s="41" t="s">
        <v>140</v>
      </c>
    </row>
    <row r="421" spans="1:18" outlineLevel="1">
      <c r="A421" s="52"/>
      <c r="B421" s="44" t="s">
        <v>1606</v>
      </c>
      <c r="C421" s="238" t="str">
        <f>VLOOKUP($B421,[4]Codes!$A:$K,2,FALSE)</f>
        <v>Response</v>
      </c>
      <c r="D421" s="50"/>
      <c r="E421" s="238" t="str">
        <f>VLOOKUP($B421,[4]Codes!$A:$K,4,FALSE)</f>
        <v>Category option</v>
      </c>
      <c r="F421" s="238">
        <f>VLOOKUP($B421,[4]Codes!$A:$K,5,FALSE)</f>
        <v>7</v>
      </c>
      <c r="G421" s="50"/>
      <c r="H421" s="50"/>
      <c r="I421" s="50"/>
      <c r="J421" s="50"/>
      <c r="K421" s="238" t="str">
        <f>VLOOKUP($B421,[4]Codes!$A:$K,9,FALSE)</f>
        <v>Cooperative</v>
      </c>
      <c r="L421" s="50"/>
      <c r="M421" s="405" t="str">
        <f>VLOOKUP($B421,[4]Codes!$A:$K,11,FALSE)</f>
        <v>Kooperativa</v>
      </c>
      <c r="N421" s="47" t="str">
        <f>A427</f>
        <v>ME5.71</v>
      </c>
      <c r="R421" s="41" t="s">
        <v>140</v>
      </c>
    </row>
    <row r="422" spans="1:18" outlineLevel="1">
      <c r="A422" s="52"/>
      <c r="B422" s="44" t="s">
        <v>1607</v>
      </c>
      <c r="C422" s="238" t="str">
        <f>VLOOKUP($B422,[4]Codes!$A:$K,2,FALSE)</f>
        <v>Response</v>
      </c>
      <c r="D422" s="50"/>
      <c r="E422" s="238" t="str">
        <f>VLOOKUP($B422,[4]Codes!$A:$K,4,FALSE)</f>
        <v>Category option</v>
      </c>
      <c r="F422" s="238">
        <f>VLOOKUP($B422,[4]Codes!$A:$K,5,FALSE)</f>
        <v>8</v>
      </c>
      <c r="G422" s="50"/>
      <c r="H422" s="50"/>
      <c r="I422" s="50"/>
      <c r="J422" s="50"/>
      <c r="K422" s="238" t="str">
        <f>VLOOKUP($B422,[4]Codes!$A:$K,9,FALSE)</f>
        <v>Other community group</v>
      </c>
      <c r="L422" s="50"/>
      <c r="M422" s="405" t="str">
        <f>VLOOKUP($B422,[4]Codes!$A:$K,11,FALSE)</f>
        <v>Grupu komunidade seluk</v>
      </c>
      <c r="N422" s="47" t="str">
        <f>A427</f>
        <v>ME5.71</v>
      </c>
      <c r="R422" s="41" t="s">
        <v>140</v>
      </c>
    </row>
    <row r="423" spans="1:18" outlineLevel="1">
      <c r="B423" s="52" t="s">
        <v>428</v>
      </c>
      <c r="C423" s="238" t="str">
        <f>VLOOKUP($B423,[4]Codes!$A:$K,2,FALSE)</f>
        <v>Response</v>
      </c>
      <c r="D423" s="50"/>
      <c r="E423" s="238" t="str">
        <f>VLOOKUP($B423,[4]Codes!$A:$K,4,FALSE)</f>
        <v>Category option</v>
      </c>
      <c r="F423" s="238">
        <f>VLOOKUP($B423,[4]Codes!$A:$K,5,FALSE)</f>
        <v>997</v>
      </c>
      <c r="G423" s="50"/>
      <c r="H423" s="50"/>
      <c r="I423" s="50"/>
      <c r="J423" s="50"/>
      <c r="K423" s="238" t="str">
        <f>VLOOKUP($B423,[4]Codes!$A:$K,9,FALSE)</f>
        <v>Other (specify)</v>
      </c>
      <c r="L423" s="50"/>
      <c r="M423" s="405" t="str">
        <f>VLOOKUP($B423,[4]Codes!$A:$K,11,FALSE)</f>
        <v>Seluk (spesifika)</v>
      </c>
      <c r="N423" s="47" t="str">
        <f>A426</f>
        <v>ME5.70x</v>
      </c>
      <c r="R423" s="41" t="s">
        <v>140</v>
      </c>
    </row>
    <row r="424" spans="1:18" outlineLevel="1">
      <c r="B424" s="52" t="s">
        <v>320</v>
      </c>
      <c r="C424" s="238" t="str">
        <f>VLOOKUP($B424,[4]Codes!$A:$K,2,FALSE)</f>
        <v>Response</v>
      </c>
      <c r="D424" s="50"/>
      <c r="E424" s="238" t="str">
        <f>VLOOKUP($B424,[4]Codes!$A:$K,4,FALSE)</f>
        <v>Category option</v>
      </c>
      <c r="F424" s="238">
        <f>VLOOKUP($B424,[4]Codes!$A:$K,5,FALSE)</f>
        <v>998</v>
      </c>
      <c r="G424" s="50"/>
      <c r="H424" s="50"/>
      <c r="I424" s="50"/>
      <c r="J424" s="50"/>
      <c r="K424" s="238" t="str">
        <f>VLOOKUP($B424,[4]Codes!$A:$K,9,FALSE)</f>
        <v>Don't know</v>
      </c>
      <c r="L424" s="50"/>
      <c r="M424" s="405" t="str">
        <f>VLOOKUP($B424,[4]Codes!$A:$K,11,FALSE)</f>
        <v>La hatene</v>
      </c>
      <c r="N424" s="47" t="str">
        <f>A427</f>
        <v>ME5.71</v>
      </c>
      <c r="R424" s="41" t="s">
        <v>140</v>
      </c>
    </row>
    <row r="425" spans="1:18" outlineLevel="1">
      <c r="B425" s="52" t="s">
        <v>923</v>
      </c>
      <c r="C425" s="238" t="str">
        <f>VLOOKUP($B425,[4]Codes!$A:$K,2,FALSE)</f>
        <v>Response</v>
      </c>
      <c r="D425" s="50"/>
      <c r="E425" s="238" t="str">
        <f>VLOOKUP($B425,[4]Codes!$A:$K,4,FALSE)</f>
        <v>Category option</v>
      </c>
      <c r="F425" s="238">
        <f>VLOOKUP($B425,[4]Codes!$A:$K,5,FALSE)</f>
        <v>999</v>
      </c>
      <c r="G425" s="50"/>
      <c r="H425" s="50"/>
      <c r="I425" s="50"/>
      <c r="J425" s="50"/>
      <c r="K425" s="238" t="str">
        <f>VLOOKUP($B425,[4]Codes!$A:$K,9,FALSE)</f>
        <v>Refused to answer</v>
      </c>
      <c r="L425" s="50"/>
      <c r="M425" s="405" t="str">
        <f>VLOOKUP($B425,[4]Codes!$A:$K,11,FALSE)</f>
        <v>Lakohi fo resposta</v>
      </c>
      <c r="N425" s="47" t="s">
        <v>1488</v>
      </c>
      <c r="R425" s="41" t="s">
        <v>140</v>
      </c>
    </row>
    <row r="426" spans="1:18" s="43" customFormat="1">
      <c r="A426" s="46" t="s">
        <v>1608</v>
      </c>
      <c r="B426" s="42"/>
      <c r="C426" s="42" t="s">
        <v>11</v>
      </c>
      <c r="D426" s="287" t="s">
        <v>20</v>
      </c>
      <c r="E426" s="42" t="s">
        <v>66</v>
      </c>
      <c r="F426" s="42" t="s">
        <v>21</v>
      </c>
      <c r="G426" s="44"/>
      <c r="H426" s="44"/>
      <c r="I426" s="44"/>
      <c r="J426" s="113" t="s">
        <v>1583</v>
      </c>
      <c r="L426" s="49" t="s">
        <v>1409</v>
      </c>
      <c r="N426" s="123" t="str">
        <f>A427</f>
        <v>ME5.71</v>
      </c>
      <c r="O426" s="41"/>
      <c r="P426" s="41"/>
      <c r="Q426" s="41"/>
      <c r="R426" s="41" t="s">
        <v>140</v>
      </c>
    </row>
    <row r="427" spans="1:18" s="43" customFormat="1">
      <c r="A427" s="46" t="s">
        <v>1609</v>
      </c>
      <c r="B427" s="42"/>
      <c r="C427" s="42" t="s">
        <v>11</v>
      </c>
      <c r="D427" s="42" t="s">
        <v>137</v>
      </c>
      <c r="E427" s="113" t="s">
        <v>1256</v>
      </c>
      <c r="F427" s="113"/>
      <c r="G427" s="49"/>
      <c r="H427" s="49"/>
      <c r="I427" s="49"/>
      <c r="J427" s="113" t="s">
        <v>1610</v>
      </c>
      <c r="L427" s="49" t="s">
        <v>1611</v>
      </c>
      <c r="M427" s="49"/>
      <c r="N427" s="51"/>
      <c r="O427" s="41" t="s">
        <v>1612</v>
      </c>
      <c r="P427" s="41"/>
      <c r="Q427" s="46" t="s">
        <v>1613</v>
      </c>
      <c r="R427" s="41">
        <v>0</v>
      </c>
    </row>
    <row r="428" spans="1:18" s="35" customFormat="1" outlineLevel="1">
      <c r="A428" s="93"/>
      <c r="B428" s="93"/>
      <c r="C428" s="113" t="s">
        <v>24</v>
      </c>
      <c r="D428" s="50"/>
      <c r="E428" s="113" t="s">
        <v>104</v>
      </c>
      <c r="F428" s="113" t="s">
        <v>498</v>
      </c>
      <c r="G428" s="113"/>
      <c r="H428" s="113"/>
      <c r="I428" s="113"/>
      <c r="J428" s="113"/>
      <c r="K428" s="113"/>
      <c r="L428" s="113"/>
      <c r="M428" s="404"/>
      <c r="N428" s="47" t="s">
        <v>1488</v>
      </c>
      <c r="O428" s="49"/>
      <c r="P428" s="49"/>
      <c r="Q428" s="49"/>
      <c r="R428" s="41"/>
    </row>
    <row r="429" spans="1:18" outlineLevel="1">
      <c r="A429" s="52"/>
      <c r="B429" s="52" t="s">
        <v>320</v>
      </c>
      <c r="C429" s="238" t="str">
        <f>VLOOKUP($B429,[4]Codes!$A:$K,2,FALSE)</f>
        <v>Response</v>
      </c>
      <c r="D429" s="50"/>
      <c r="E429" s="238" t="str">
        <f>VLOOKUP($B429,[4]Codes!$A:$K,4,FALSE)</f>
        <v>Category option</v>
      </c>
      <c r="F429" s="238">
        <f>VLOOKUP($B429,[4]Codes!$A:$K,5,FALSE)</f>
        <v>998</v>
      </c>
      <c r="G429" s="50"/>
      <c r="H429" s="50"/>
      <c r="I429" s="50"/>
      <c r="J429" s="50"/>
      <c r="K429" s="238" t="str">
        <f>VLOOKUP($B429,[4]Codes!$A:$K,9,FALSE)</f>
        <v>Don't know</v>
      </c>
      <c r="L429" s="50"/>
      <c r="M429" s="405" t="str">
        <f>VLOOKUP($B429,[4]Codes!$A:$K,11,FALSE)</f>
        <v>La hatene</v>
      </c>
      <c r="N429" s="47" t="s">
        <v>1488</v>
      </c>
      <c r="R429" s="41" t="s">
        <v>140</v>
      </c>
    </row>
    <row r="430" spans="1:18" s="235" customFormat="1">
      <c r="A430" s="234" t="s">
        <v>1614</v>
      </c>
      <c r="B430" s="231"/>
      <c r="C430" s="231"/>
      <c r="D430" s="231"/>
      <c r="E430" s="231"/>
      <c r="F430" s="231"/>
      <c r="G430" s="233"/>
      <c r="H430" s="233"/>
      <c r="I430" s="233"/>
      <c r="J430" s="231"/>
      <c r="K430" s="233"/>
      <c r="L430" s="233" t="s">
        <v>1615</v>
      </c>
      <c r="M430" s="405"/>
      <c r="N430" s="236"/>
      <c r="O430" s="231"/>
      <c r="P430" s="231"/>
      <c r="Q430" s="231"/>
      <c r="R430" s="237" t="s">
        <v>140</v>
      </c>
    </row>
    <row r="431" spans="1:18" s="43" customFormat="1">
      <c r="A431" s="46" t="s">
        <v>1616</v>
      </c>
      <c r="B431" s="42"/>
      <c r="C431" s="42" t="s">
        <v>11</v>
      </c>
      <c r="D431" s="42" t="s">
        <v>137</v>
      </c>
      <c r="E431" s="42" t="s">
        <v>121</v>
      </c>
      <c r="F431" s="42" t="s">
        <v>54</v>
      </c>
      <c r="G431" s="49"/>
      <c r="H431" s="49"/>
      <c r="I431" s="49"/>
      <c r="J431" s="113" t="s">
        <v>1617</v>
      </c>
      <c r="L431" s="49" t="s">
        <v>1618</v>
      </c>
      <c r="M431" s="44"/>
      <c r="N431" s="45"/>
      <c r="O431" s="41" t="s">
        <v>1619</v>
      </c>
      <c r="P431" s="41"/>
      <c r="Q431" s="46"/>
      <c r="R431" s="41"/>
    </row>
    <row r="432" spans="1:18" outlineLevel="1">
      <c r="B432" s="44" t="s">
        <v>1620</v>
      </c>
      <c r="C432" s="238" t="str">
        <f>VLOOKUP($B432,[4]Codes!$A:$K,2,FALSE)</f>
        <v>Response</v>
      </c>
      <c r="D432" s="50"/>
      <c r="E432" s="238" t="str">
        <f>VLOOKUP($B432,[4]Codes!$A:$K,4,FALSE)</f>
        <v>Category option</v>
      </c>
      <c r="F432" s="238">
        <f>VLOOKUP($B432,[4]Codes!$A:$K,5,FALSE)</f>
        <v>1</v>
      </c>
      <c r="G432" s="50"/>
      <c r="H432" s="50"/>
      <c r="I432" s="50"/>
      <c r="J432" s="50"/>
      <c r="K432" s="238" t="str">
        <f>VLOOKUP($B432,[4]Codes!$A:$K,9,FALSE)</f>
        <v>Conductor (not working for an employer)</v>
      </c>
      <c r="L432" s="50"/>
      <c r="M432" s="405" t="str">
        <f>VLOOKUP($B432,[4]Codes!$A:$K,11,FALSE)</f>
        <v>Kondutor (laos serbisu ba ema ruma)</v>
      </c>
      <c r="N432" s="47" t="str">
        <f>$A$445</f>
        <v>ME5.81</v>
      </c>
      <c r="R432" s="41" t="s">
        <v>140</v>
      </c>
    </row>
    <row r="433" spans="1:18" outlineLevel="1">
      <c r="B433" s="44" t="s">
        <v>1621</v>
      </c>
      <c r="C433" s="238" t="str">
        <f>VLOOKUP($B433,[4]Codes!$A:$K,2,FALSE)</f>
        <v>Response</v>
      </c>
      <c r="D433" s="50"/>
      <c r="E433" s="238" t="str">
        <f>VLOOKUP($B433,[4]Codes!$A:$K,4,FALSE)</f>
        <v>Category option</v>
      </c>
      <c r="F433" s="238">
        <f>VLOOKUP($B433,[4]Codes!$A:$K,5,FALSE)</f>
        <v>2</v>
      </c>
      <c r="G433" s="50"/>
      <c r="H433" s="50"/>
      <c r="I433" s="50"/>
      <c r="J433" s="50"/>
      <c r="K433" s="238" t="str">
        <f>VLOOKUP($B433,[4]Codes!$A:$K,9,FALSE)</f>
        <v>Masseuse (not working for an employer)</v>
      </c>
      <c r="L433" s="50"/>
      <c r="M433" s="405" t="str">
        <f>VLOOKUP($B433,[4]Codes!$A:$K,11,FALSE)</f>
        <v>Dudu isin (laos serbisu ba ema ruma)</v>
      </c>
      <c r="N433" s="47" t="str">
        <f t="shared" ref="N433:N444" si="7">$A$445</f>
        <v>ME5.81</v>
      </c>
      <c r="R433" s="41" t="s">
        <v>140</v>
      </c>
    </row>
    <row r="434" spans="1:18" outlineLevel="1">
      <c r="B434" s="44" t="s">
        <v>1622</v>
      </c>
      <c r="C434" s="238" t="str">
        <f>VLOOKUP($B434,[4]Codes!$A:$K,2,FALSE)</f>
        <v>Response</v>
      </c>
      <c r="D434" s="50"/>
      <c r="E434" s="238" t="str">
        <f>VLOOKUP($B434,[4]Codes!$A:$K,4,FALSE)</f>
        <v>Category option</v>
      </c>
      <c r="F434" s="238">
        <f>VLOOKUP($B434,[4]Codes!$A:$K,5,FALSE)</f>
        <v>3</v>
      </c>
      <c r="G434" s="50"/>
      <c r="H434" s="50"/>
      <c r="I434" s="50"/>
      <c r="J434" s="50"/>
      <c r="K434" s="238" t="str">
        <f>VLOOKUP($B434,[4]Codes!$A:$K,9,FALSE)</f>
        <v>Hairdresser (not working for an employer)</v>
      </c>
      <c r="L434" s="50"/>
      <c r="M434" s="405" t="str">
        <f>VLOOKUP($B434,[4]Codes!$A:$K,11,FALSE)</f>
        <v>Tesi fuuk (laos serbisu ba ema ruma)</v>
      </c>
      <c r="N434" s="47" t="str">
        <f t="shared" si="7"/>
        <v>ME5.81</v>
      </c>
      <c r="R434" s="41" t="s">
        <v>140</v>
      </c>
    </row>
    <row r="435" spans="1:18" outlineLevel="1">
      <c r="B435" s="44" t="s">
        <v>1623</v>
      </c>
      <c r="C435" s="238" t="str">
        <f>VLOOKUP($B435,[4]Codes!$A:$K,2,FALSE)</f>
        <v>Response</v>
      </c>
      <c r="D435" s="50"/>
      <c r="E435" s="238" t="str">
        <f>VLOOKUP($B435,[4]Codes!$A:$K,4,FALSE)</f>
        <v>Category option</v>
      </c>
      <c r="F435" s="238">
        <f>VLOOKUP($B435,[4]Codes!$A:$K,5,FALSE)</f>
        <v>4</v>
      </c>
      <c r="G435" s="50"/>
      <c r="H435" s="50"/>
      <c r="I435" s="50"/>
      <c r="J435" s="50"/>
      <c r="K435" s="238" t="str">
        <f>VLOOKUP($B435,[4]Codes!$A:$K,9,FALSE)</f>
        <v>Rental income (renting house, motorbike etc.)</v>
      </c>
      <c r="L435" s="50"/>
      <c r="M435" s="405" t="str">
        <f>VLOOKUP($B435,[4]Codes!$A:$K,11,FALSE)</f>
        <v>Osan husi fo aluga (aluga uma, motor no sst)</v>
      </c>
      <c r="N435" s="47" t="str">
        <f t="shared" si="7"/>
        <v>ME5.81</v>
      </c>
      <c r="R435" s="41" t="s">
        <v>140</v>
      </c>
    </row>
    <row r="436" spans="1:18" outlineLevel="1">
      <c r="A436" s="52"/>
      <c r="B436" s="44" t="s">
        <v>1624</v>
      </c>
      <c r="C436" s="238" t="str">
        <f>VLOOKUP($B436,[4]Codes!$A:$K,2,FALSE)</f>
        <v>Response</v>
      </c>
      <c r="D436" s="50"/>
      <c r="E436" s="238" t="str">
        <f>VLOOKUP($B436,[4]Codes!$A:$K,4,FALSE)</f>
        <v>Category option</v>
      </c>
      <c r="F436" s="238">
        <f>VLOOKUP($B436,[4]Codes!$A:$K,5,FALSE)</f>
        <v>5</v>
      </c>
      <c r="G436" s="50"/>
      <c r="H436" s="50"/>
      <c r="I436" s="50"/>
      <c r="J436" s="50"/>
      <c r="K436" s="238" t="str">
        <f>VLOOKUP($B436,[4]Codes!$A:$K,9,FALSE)</f>
        <v>Interest</v>
      </c>
      <c r="L436" s="50"/>
      <c r="M436" s="405" t="str">
        <f>VLOOKUP($B436,[4]Codes!$A:$K,11,FALSE)</f>
        <v>Funan</v>
      </c>
      <c r="N436" s="47" t="str">
        <f t="shared" si="7"/>
        <v>ME5.81</v>
      </c>
      <c r="Q436" s="52"/>
      <c r="R436" s="41" t="s">
        <v>140</v>
      </c>
    </row>
    <row r="437" spans="1:18" outlineLevel="1">
      <c r="B437" s="44" t="s">
        <v>1625</v>
      </c>
      <c r="C437" s="238" t="str">
        <f>VLOOKUP($B437,[4]Codes!$A:$K,2,FALSE)</f>
        <v>Response</v>
      </c>
      <c r="D437" s="50"/>
      <c r="E437" s="238" t="str">
        <f>VLOOKUP($B437,[4]Codes!$A:$K,4,FALSE)</f>
        <v>Category option</v>
      </c>
      <c r="F437" s="238">
        <f>VLOOKUP($B437,[4]Codes!$A:$K,5,FALSE)</f>
        <v>6</v>
      </c>
      <c r="G437" s="50"/>
      <c r="H437" s="50"/>
      <c r="I437" s="50"/>
      <c r="J437" s="50"/>
      <c r="K437" s="238" t="str">
        <f>VLOOKUP($B437,[4]Codes!$A:$K,9,FALSE)</f>
        <v>Fee / contribution to traditional midwife (dayan)</v>
      </c>
      <c r="L437" s="50"/>
      <c r="M437" s="405" t="str">
        <f>VLOOKUP($B437,[4]Codes!$A:$K,11,FALSE)</f>
        <v>Osan ba serbisu dayan</v>
      </c>
      <c r="N437" s="47" t="str">
        <f t="shared" si="7"/>
        <v>ME5.81</v>
      </c>
      <c r="R437" s="41" t="s">
        <v>140</v>
      </c>
    </row>
    <row r="438" spans="1:18" outlineLevel="1">
      <c r="B438" s="44" t="s">
        <v>1626</v>
      </c>
      <c r="C438" s="238" t="str">
        <f>VLOOKUP($B438,[4]Codes!$A:$K,2,FALSE)</f>
        <v>Response</v>
      </c>
      <c r="D438" s="50"/>
      <c r="E438" s="238" t="str">
        <f>VLOOKUP($B438,[4]Codes!$A:$K,4,FALSE)</f>
        <v>Category option</v>
      </c>
      <c r="F438" s="238">
        <f>VLOOKUP($B438,[4]Codes!$A:$K,5,FALSE)</f>
        <v>7</v>
      </c>
      <c r="G438" s="50"/>
      <c r="H438" s="50"/>
      <c r="I438" s="50"/>
      <c r="J438" s="50"/>
      <c r="K438" s="238" t="str">
        <f>VLOOKUP($B438,[4]Codes!$A:$K,9,FALSE)</f>
        <v>Fee for traditional healing / prayer (matan dok / tim pendoa)</v>
      </c>
      <c r="L438" s="50"/>
      <c r="M438" s="405" t="str">
        <f>VLOOKUP($B438,[4]Codes!$A:$K,11,FALSE)</f>
        <v>Osan ba serbisu matan dok / tim pendoa</v>
      </c>
      <c r="N438" s="47" t="str">
        <f t="shared" si="7"/>
        <v>ME5.81</v>
      </c>
      <c r="R438" s="41" t="s">
        <v>140</v>
      </c>
    </row>
    <row r="439" spans="1:18" outlineLevel="1">
      <c r="B439" s="44" t="s">
        <v>1627</v>
      </c>
      <c r="C439" s="238" t="str">
        <f>VLOOKUP($B439,[4]Codes!$A:$K,2,FALSE)</f>
        <v>Response</v>
      </c>
      <c r="D439" s="50"/>
      <c r="E439" s="238" t="str">
        <f>VLOOKUP($B439,[4]Codes!$A:$K,4,FALSE)</f>
        <v>Category option</v>
      </c>
      <c r="F439" s="238">
        <f>VLOOKUP($B439,[4]Codes!$A:$K,5,FALSE)</f>
        <v>8</v>
      </c>
      <c r="G439" s="50"/>
      <c r="H439" s="50"/>
      <c r="I439" s="50"/>
      <c r="J439" s="50"/>
      <c r="K439" s="238" t="str">
        <f>VLOOKUP($B439,[4]Codes!$A:$K,9,FALSE)</f>
        <v>Religious offerings or collections</v>
      </c>
      <c r="L439" s="50"/>
      <c r="M439" s="405" t="str">
        <f>VLOOKUP($B439,[4]Codes!$A:$K,11,FALSE)</f>
        <v>Kolekta ka oferta relijiaun</v>
      </c>
      <c r="N439" s="47" t="str">
        <f t="shared" si="7"/>
        <v>ME5.81</v>
      </c>
      <c r="R439" s="41" t="s">
        <v>140</v>
      </c>
    </row>
    <row r="440" spans="1:18" outlineLevel="1">
      <c r="B440" s="44" t="s">
        <v>1628</v>
      </c>
      <c r="C440" s="238" t="str">
        <f>VLOOKUP($B440,[4]Codes!$A:$K,2,FALSE)</f>
        <v>Response</v>
      </c>
      <c r="D440" s="50"/>
      <c r="E440" s="238" t="str">
        <f>VLOOKUP($B440,[4]Codes!$A:$K,4,FALSE)</f>
        <v>Category option</v>
      </c>
      <c r="F440" s="238">
        <f>VLOOKUP($B440,[4]Codes!$A:$K,5,FALSE)</f>
        <v>9</v>
      </c>
      <c r="G440" s="50"/>
      <c r="H440" s="50"/>
      <c r="I440" s="50"/>
      <c r="J440" s="50"/>
      <c r="K440" s="238" t="str">
        <f>VLOOKUP($B440,[4]Codes!$A:$K,9,FALSE)</f>
        <v>Gambling winnings</v>
      </c>
      <c r="L440" s="50"/>
      <c r="M440" s="405" t="str">
        <f>VLOOKUP($B440,[4]Codes!$A:$K,11,FALSE)</f>
        <v>Joga</v>
      </c>
      <c r="N440" s="47" t="str">
        <f t="shared" si="7"/>
        <v>ME5.81</v>
      </c>
      <c r="R440" s="41" t="s">
        <v>140</v>
      </c>
    </row>
    <row r="441" spans="1:18" outlineLevel="1">
      <c r="B441" s="44" t="s">
        <v>1629</v>
      </c>
      <c r="C441" s="238" t="str">
        <f>VLOOKUP($B441,[4]Codes!$A:$K,2,FALSE)</f>
        <v>Response</v>
      </c>
      <c r="D441" s="50"/>
      <c r="E441" s="238" t="str">
        <f>VLOOKUP($B441,[4]Codes!$A:$K,4,FALSE)</f>
        <v>Category option</v>
      </c>
      <c r="F441" s="238">
        <f>VLOOKUP($B441,[4]Codes!$A:$K,5,FALSE)</f>
        <v>10</v>
      </c>
      <c r="G441" s="50"/>
      <c r="H441" s="50"/>
      <c r="I441" s="50"/>
      <c r="J441" s="50"/>
      <c r="K441" s="238" t="str">
        <f>VLOOKUP($B441,[4]Codes!$A:$K,9,FALSE)</f>
        <v>Begging</v>
      </c>
      <c r="L441" s="50"/>
      <c r="M441" s="405" t="str">
        <f>VLOOKUP($B441,[4]Codes!$A:$K,11,FALSE)</f>
        <v>Husu osan ba ema</v>
      </c>
      <c r="N441" s="47" t="str">
        <f t="shared" si="7"/>
        <v>ME5.81</v>
      </c>
      <c r="R441" s="41" t="s">
        <v>140</v>
      </c>
    </row>
    <row r="442" spans="1:18" outlineLevel="1">
      <c r="A442" s="52"/>
      <c r="B442" s="52" t="s">
        <v>428</v>
      </c>
      <c r="C442" s="238" t="str">
        <f>VLOOKUP($B442,[4]Codes!$A:$K,2,FALSE)</f>
        <v>Response</v>
      </c>
      <c r="D442" s="50"/>
      <c r="E442" s="238" t="str">
        <f>VLOOKUP($B442,[4]Codes!$A:$K,4,FALSE)</f>
        <v>Category option</v>
      </c>
      <c r="F442" s="238">
        <f>VLOOKUP($B442,[4]Codes!$A:$K,5,FALSE)</f>
        <v>997</v>
      </c>
      <c r="G442" s="50"/>
      <c r="H442" s="50"/>
      <c r="I442" s="50"/>
      <c r="J442" s="50"/>
      <c r="K442" s="238" t="str">
        <f>VLOOKUP($B442,[4]Codes!$A:$K,9,FALSE)</f>
        <v>Other (specify)</v>
      </c>
      <c r="L442" s="50"/>
      <c r="M442" s="405" t="str">
        <f>VLOOKUP($B442,[4]Codes!$A:$K,11,FALSE)</f>
        <v>Seluk (spesifika)</v>
      </c>
      <c r="N442" s="47" t="str">
        <f>A444</f>
        <v>ME5.80x</v>
      </c>
      <c r="Q442" s="52"/>
      <c r="R442" s="41" t="s">
        <v>140</v>
      </c>
    </row>
    <row r="443" spans="1:18" outlineLevel="1">
      <c r="B443" s="52" t="s">
        <v>320</v>
      </c>
      <c r="C443" s="238" t="str">
        <f>VLOOKUP($B443,[4]Codes!$A:$K,2,FALSE)</f>
        <v>Response</v>
      </c>
      <c r="D443" s="50"/>
      <c r="E443" s="238" t="str">
        <f>VLOOKUP($B443,[4]Codes!$A:$K,4,FALSE)</f>
        <v>Category option</v>
      </c>
      <c r="F443" s="238">
        <f>VLOOKUP($B443,[4]Codes!$A:$K,5,FALSE)</f>
        <v>998</v>
      </c>
      <c r="G443" s="50"/>
      <c r="H443" s="50"/>
      <c r="I443" s="50"/>
      <c r="J443" s="50"/>
      <c r="K443" s="238" t="str">
        <f>VLOOKUP($B443,[4]Codes!$A:$K,9,FALSE)</f>
        <v>Don't know</v>
      </c>
      <c r="L443" s="50"/>
      <c r="M443" s="405" t="str">
        <f>VLOOKUP($B443,[4]Codes!$A:$K,11,FALSE)</f>
        <v>La hatene</v>
      </c>
      <c r="N443" s="47" t="str">
        <f t="shared" si="7"/>
        <v>ME5.81</v>
      </c>
      <c r="R443" s="41" t="s">
        <v>140</v>
      </c>
    </row>
    <row r="444" spans="1:18" s="43" customFormat="1">
      <c r="A444" s="46" t="s">
        <v>1630</v>
      </c>
      <c r="B444" s="42"/>
      <c r="C444" s="42" t="s">
        <v>11</v>
      </c>
      <c r="D444" s="287" t="s">
        <v>20</v>
      </c>
      <c r="E444" s="42" t="s">
        <v>66</v>
      </c>
      <c r="F444" s="42" t="s">
        <v>21</v>
      </c>
      <c r="G444" s="44"/>
      <c r="H444" s="44"/>
      <c r="I444" s="44"/>
      <c r="J444" s="113" t="s">
        <v>1631</v>
      </c>
      <c r="L444" s="49" t="s">
        <v>1632</v>
      </c>
      <c r="N444" s="47" t="str">
        <f t="shared" si="7"/>
        <v>ME5.81</v>
      </c>
      <c r="O444" s="41"/>
      <c r="P444" s="41"/>
      <c r="Q444" s="41"/>
      <c r="R444" s="41" t="s">
        <v>140</v>
      </c>
    </row>
    <row r="445" spans="1:18" s="43" customFormat="1">
      <c r="A445" s="46" t="s">
        <v>1633</v>
      </c>
      <c r="B445" s="42"/>
      <c r="C445" s="42" t="s">
        <v>11</v>
      </c>
      <c r="D445" s="42" t="s">
        <v>137</v>
      </c>
      <c r="E445" s="113" t="s">
        <v>1256</v>
      </c>
      <c r="F445" s="113"/>
      <c r="G445" s="49"/>
      <c r="H445" s="49"/>
      <c r="I445" s="49"/>
      <c r="J445" s="113" t="s">
        <v>1610</v>
      </c>
      <c r="L445" s="49" t="s">
        <v>1611</v>
      </c>
      <c r="M445" s="44"/>
      <c r="N445" s="123"/>
      <c r="O445" s="41" t="s">
        <v>1612</v>
      </c>
      <c r="P445" s="41"/>
      <c r="Q445" s="46"/>
      <c r="R445" s="41"/>
    </row>
    <row r="446" spans="1:18" s="35" customFormat="1" outlineLevel="1">
      <c r="A446" s="93"/>
      <c r="B446" s="93"/>
      <c r="C446" s="113" t="s">
        <v>24</v>
      </c>
      <c r="D446" s="50"/>
      <c r="E446" s="113" t="s">
        <v>104</v>
      </c>
      <c r="F446" s="113" t="s">
        <v>498</v>
      </c>
      <c r="G446" s="113"/>
      <c r="H446" s="113"/>
      <c r="I446" s="113"/>
      <c r="J446" s="113"/>
      <c r="K446" s="113"/>
      <c r="L446" s="113"/>
      <c r="M446" s="113"/>
      <c r="N446" s="47" t="s">
        <v>1488</v>
      </c>
      <c r="O446" s="49"/>
      <c r="P446" s="49"/>
      <c r="Q446" s="49"/>
      <c r="R446" s="41"/>
    </row>
    <row r="447" spans="1:18" outlineLevel="1">
      <c r="A447" s="52"/>
      <c r="B447" s="52" t="s">
        <v>320</v>
      </c>
      <c r="C447" s="238" t="str">
        <f>VLOOKUP($B447,[4]Codes!$A:$K,2,FALSE)</f>
        <v>Response</v>
      </c>
      <c r="D447" s="50"/>
      <c r="E447" s="238" t="str">
        <f>VLOOKUP($B447,[4]Codes!$A:$K,4,FALSE)</f>
        <v>Category option</v>
      </c>
      <c r="F447" s="238">
        <f>VLOOKUP($B447,[4]Codes!$A:$K,5,FALSE)</f>
        <v>998</v>
      </c>
      <c r="G447" s="50"/>
      <c r="H447" s="50"/>
      <c r="I447" s="50"/>
      <c r="J447" s="50"/>
      <c r="K447" s="238" t="str">
        <f>VLOOKUP($B447,[4]Codes!$A:$K,9,FALSE)</f>
        <v>Don't know</v>
      </c>
      <c r="L447" s="50"/>
      <c r="M447" s="405" t="str">
        <f>VLOOKUP($B447,[4]Codes!$A:$K,11,FALSE)</f>
        <v>La hatene</v>
      </c>
      <c r="N447" s="47" t="s">
        <v>1488</v>
      </c>
      <c r="R447" s="41" t="s">
        <v>140</v>
      </c>
    </row>
    <row r="448" spans="1:18" s="231" customFormat="1">
      <c r="A448" s="235" t="s">
        <v>1634</v>
      </c>
      <c r="G448" s="233"/>
      <c r="H448" s="233"/>
      <c r="I448" s="233"/>
      <c r="K448" s="233"/>
      <c r="L448" s="233" t="s">
        <v>1635</v>
      </c>
      <c r="M448" s="232"/>
      <c r="N448" s="236"/>
      <c r="R448" s="237" t="s">
        <v>140</v>
      </c>
    </row>
    <row r="449" spans="1:18" s="43" customFormat="1">
      <c r="A449" s="46" t="s">
        <v>1636</v>
      </c>
      <c r="B449" s="42"/>
      <c r="C449" s="42" t="s">
        <v>11</v>
      </c>
      <c r="D449" s="42" t="s">
        <v>137</v>
      </c>
      <c r="E449" s="42" t="s">
        <v>104</v>
      </c>
      <c r="F449" s="42" t="s">
        <v>1490</v>
      </c>
      <c r="G449" s="49"/>
      <c r="H449" s="49"/>
      <c r="I449" s="49"/>
      <c r="J449" s="510" t="s">
        <v>1637</v>
      </c>
      <c r="K449" s="510"/>
      <c r="L449" s="510" t="s">
        <v>1638</v>
      </c>
      <c r="M449" s="510"/>
      <c r="N449" s="123" t="str">
        <f>A451</f>
        <v>ME6.02</v>
      </c>
      <c r="O449" s="41"/>
      <c r="P449" s="41"/>
      <c r="Q449" s="46" t="s">
        <v>1504</v>
      </c>
      <c r="R449" s="41">
        <v>0</v>
      </c>
    </row>
    <row r="450" spans="1:18" s="204" customFormat="1">
      <c r="A450" s="205" t="s">
        <v>1639</v>
      </c>
      <c r="B450" s="203"/>
      <c r="C450" s="203"/>
      <c r="D450" s="203"/>
      <c r="E450" s="203"/>
      <c r="F450" s="203"/>
      <c r="G450" s="205"/>
      <c r="H450" s="205"/>
      <c r="I450" s="205"/>
      <c r="J450" s="203"/>
      <c r="K450" s="205"/>
      <c r="L450" s="205"/>
      <c r="M450" s="261"/>
      <c r="N450" s="248"/>
      <c r="O450" s="203"/>
      <c r="P450" s="203"/>
      <c r="Q450" s="203"/>
      <c r="R450" s="269" t="s">
        <v>140</v>
      </c>
    </row>
    <row r="451" spans="1:18" s="43" customFormat="1">
      <c r="A451" s="46" t="s">
        <v>1640</v>
      </c>
      <c r="B451" s="42"/>
      <c r="C451" s="42" t="s">
        <v>11</v>
      </c>
      <c r="D451" s="42" t="s">
        <v>137</v>
      </c>
      <c r="E451" s="42" t="s">
        <v>26</v>
      </c>
      <c r="F451" s="42" t="s">
        <v>54</v>
      </c>
      <c r="G451" s="113"/>
      <c r="H451" s="113"/>
      <c r="I451" s="113"/>
      <c r="J451" s="113" t="s">
        <v>1641</v>
      </c>
      <c r="L451" s="49" t="s">
        <v>1642</v>
      </c>
      <c r="M451" s="44"/>
      <c r="N451" s="123"/>
      <c r="O451" s="41"/>
      <c r="P451" s="41"/>
      <c r="Q451" s="46" t="s">
        <v>1643</v>
      </c>
      <c r="R451" s="41">
        <v>0</v>
      </c>
    </row>
    <row r="452" spans="1:18" outlineLevel="1">
      <c r="A452" s="52"/>
      <c r="B452" s="44" t="s">
        <v>1644</v>
      </c>
      <c r="C452" s="238" t="str">
        <f>VLOOKUP($B452,[4]Codes!$A:$K,2,FALSE)</f>
        <v>Response</v>
      </c>
      <c r="D452" s="50"/>
      <c r="E452" s="238" t="str">
        <f>VLOOKUP($B452,[4]Codes!$A:$K,4,FALSE)</f>
        <v>Category option</v>
      </c>
      <c r="F452" s="238">
        <f>VLOOKUP($B452,[4]Codes!$A:$K,5,FALSE)</f>
        <v>1</v>
      </c>
      <c r="G452" s="50"/>
      <c r="H452" s="50"/>
      <c r="I452" s="50"/>
      <c r="J452" s="50"/>
      <c r="K452" s="238" t="str">
        <f>VLOOKUP($B452,[4]Codes!$A:$K,9,FALSE)</f>
        <v>School</v>
      </c>
      <c r="L452" s="50"/>
      <c r="M452" s="405" t="str">
        <f>VLOOKUP($B452,[4]Codes!$A:$K,11,FALSE)</f>
        <v>Eskola</v>
      </c>
      <c r="N452" s="47" t="str">
        <f t="shared" ref="N452:N457" si="8">$A$474</f>
        <v>ME6.04</v>
      </c>
      <c r="Q452" s="52"/>
      <c r="R452" s="41" t="s">
        <v>140</v>
      </c>
    </row>
    <row r="453" spans="1:18" outlineLevel="1">
      <c r="A453" s="52"/>
      <c r="B453" s="44" t="s">
        <v>1645</v>
      </c>
      <c r="C453" s="238" t="str">
        <f>VLOOKUP($B453,[4]Codes!$A:$K,2,FALSE)</f>
        <v>Response</v>
      </c>
      <c r="D453" s="50"/>
      <c r="E453" s="238" t="str">
        <f>VLOOKUP($B453,[4]Codes!$A:$K,4,FALSE)</f>
        <v>Category option</v>
      </c>
      <c r="F453" s="238">
        <f>VLOOKUP($B453,[4]Codes!$A:$K,5,FALSE)</f>
        <v>2</v>
      </c>
      <c r="G453" s="50"/>
      <c r="H453" s="50"/>
      <c r="I453" s="50"/>
      <c r="J453" s="50"/>
      <c r="K453" s="238" t="str">
        <f>VLOOKUP($B453,[4]Codes!$A:$K,9,FALSE)</f>
        <v>Health centre</v>
      </c>
      <c r="L453" s="50"/>
      <c r="M453" s="405" t="str">
        <f>VLOOKUP($B453,[4]Codes!$A:$K,11,FALSE)</f>
        <v>Sentru saúde</v>
      </c>
      <c r="N453" s="47" t="str">
        <f t="shared" si="8"/>
        <v>ME6.04</v>
      </c>
      <c r="Q453" s="52"/>
      <c r="R453" s="41" t="s">
        <v>140</v>
      </c>
    </row>
    <row r="454" spans="1:18" outlineLevel="1">
      <c r="A454" s="52"/>
      <c r="B454" s="44" t="s">
        <v>1646</v>
      </c>
      <c r="C454" s="238" t="str">
        <f>VLOOKUP($B454,[4]Codes!$A:$K,2,FALSE)</f>
        <v>Response</v>
      </c>
      <c r="D454" s="50"/>
      <c r="E454" s="238" t="str">
        <f>VLOOKUP($B454,[4]Codes!$A:$K,4,FALSE)</f>
        <v>Category option</v>
      </c>
      <c r="F454" s="238">
        <f>VLOOKUP($B454,[4]Codes!$A:$K,5,FALSE)</f>
        <v>3</v>
      </c>
      <c r="G454" s="50"/>
      <c r="H454" s="50"/>
      <c r="I454" s="50"/>
      <c r="J454" s="50"/>
      <c r="K454" s="238" t="str">
        <f>VLOOKUP($B454,[4]Codes!$A:$K,9,FALSE)</f>
        <v>Church or other religious building</v>
      </c>
      <c r="L454" s="50"/>
      <c r="M454" s="405" t="str">
        <f>VLOOKUP($B454,[4]Codes!$A:$K,11,FALSE)</f>
        <v>Igreja ka edifísiu relijiozu seluk</v>
      </c>
      <c r="N454" s="47" t="str">
        <f t="shared" si="8"/>
        <v>ME6.04</v>
      </c>
      <c r="Q454" s="52"/>
      <c r="R454" s="41" t="s">
        <v>140</v>
      </c>
    </row>
    <row r="455" spans="1:18" outlineLevel="1">
      <c r="A455" s="52"/>
      <c r="B455" s="44" t="s">
        <v>1647</v>
      </c>
      <c r="C455" s="238" t="str">
        <f>VLOOKUP($B455,[4]Codes!$A:$K,2,FALSE)</f>
        <v>Response</v>
      </c>
      <c r="D455" s="50"/>
      <c r="E455" s="238" t="str">
        <f>VLOOKUP($B455,[4]Codes!$A:$K,4,FALSE)</f>
        <v>Category option</v>
      </c>
      <c r="F455" s="238">
        <f>VLOOKUP($B455,[4]Codes!$A:$K,5,FALSE)</f>
        <v>4</v>
      </c>
      <c r="G455" s="50"/>
      <c r="H455" s="50"/>
      <c r="I455" s="50"/>
      <c r="J455" s="50"/>
      <c r="K455" s="238" t="str">
        <f>VLOOKUP($B455,[4]Codes!$A:$K,9,FALSE)</f>
        <v>Sacred / cultural house</v>
      </c>
      <c r="L455" s="50"/>
      <c r="M455" s="405" t="str">
        <f>VLOOKUP($B455,[4]Codes!$A:$K,11,FALSE)</f>
        <v>Uma lulik / uma lisan / uma adat</v>
      </c>
      <c r="N455" s="47" t="str">
        <f t="shared" si="8"/>
        <v>ME6.04</v>
      </c>
      <c r="Q455" s="52"/>
      <c r="R455" s="41" t="s">
        <v>140</v>
      </c>
    </row>
    <row r="456" spans="1:18" outlineLevel="1">
      <c r="A456" s="52"/>
      <c r="B456" s="44" t="s">
        <v>1648</v>
      </c>
      <c r="C456" s="238" t="str">
        <f>VLOOKUP($B456,[4]Codes!$A:$K,2,FALSE)</f>
        <v>Response</v>
      </c>
      <c r="D456" s="50"/>
      <c r="E456" s="238" t="str">
        <f>VLOOKUP($B456,[4]Codes!$A:$K,4,FALSE)</f>
        <v>Category option</v>
      </c>
      <c r="F456" s="238">
        <f>VLOOKUP($B456,[4]Codes!$A:$K,5,FALSE)</f>
        <v>5</v>
      </c>
      <c r="G456" s="50"/>
      <c r="H456" s="50"/>
      <c r="I456" s="50"/>
      <c r="J456" s="50"/>
      <c r="K456" s="238" t="str">
        <f>VLOOKUP($B456,[4]Codes!$A:$K,9,FALSE)</f>
        <v>Private house or other building</v>
      </c>
      <c r="L456" s="50"/>
      <c r="M456" s="405" t="str">
        <f>VLOOKUP($B456,[4]Codes!$A:$K,11,FALSE)</f>
        <v>Uma privadu ida ka edifisiu privadu ida</v>
      </c>
      <c r="N456" s="47" t="str">
        <f t="shared" si="8"/>
        <v>ME6.04</v>
      </c>
      <c r="Q456" s="52"/>
      <c r="R456" s="41" t="s">
        <v>140</v>
      </c>
    </row>
    <row r="457" spans="1:18" outlineLevel="1">
      <c r="A457" s="52"/>
      <c r="B457" s="44" t="s">
        <v>1649</v>
      </c>
      <c r="C457" s="238" t="str">
        <f>VLOOKUP($B457,[4]Codes!$A:$K,2,FALSE)</f>
        <v>Response</v>
      </c>
      <c r="D457" s="50"/>
      <c r="E457" s="238" t="str">
        <f>VLOOKUP($B457,[4]Codes!$A:$K,4,FALSE)</f>
        <v>Category option</v>
      </c>
      <c r="F457" s="238">
        <f>VLOOKUP($B457,[4]Codes!$A:$K,5,FALSE)</f>
        <v>6</v>
      </c>
      <c r="G457" s="50"/>
      <c r="H457" s="50"/>
      <c r="I457" s="50"/>
      <c r="J457" s="50"/>
      <c r="K457" s="238" t="str">
        <f>VLOOKUP($B457,[4]Codes!$A:$K,9,FALSE)</f>
        <v>Market space</v>
      </c>
      <c r="L457" s="50"/>
      <c r="M457" s="405" t="str">
        <f>VLOOKUP($B457,[4]Codes!$A:$K,11,FALSE)</f>
        <v>Merkadu fatin</v>
      </c>
      <c r="N457" s="47" t="str">
        <f t="shared" si="8"/>
        <v>ME6.04</v>
      </c>
      <c r="Q457" s="52"/>
      <c r="R457" s="41" t="s">
        <v>140</v>
      </c>
    </row>
    <row r="458" spans="1:18" outlineLevel="1">
      <c r="A458" s="52"/>
      <c r="B458" s="44" t="s">
        <v>1650</v>
      </c>
      <c r="C458" s="238" t="str">
        <f>VLOOKUP($B458,[4]Codes!$A:$K,2,FALSE)</f>
        <v>Response</v>
      </c>
      <c r="D458" s="50"/>
      <c r="E458" s="238" t="str">
        <f>VLOOKUP($B458,[4]Codes!$A:$K,4,FALSE)</f>
        <v>Category option</v>
      </c>
      <c r="F458" s="238">
        <f>VLOOKUP($B458,[4]Codes!$A:$K,5,FALSE)</f>
        <v>7</v>
      </c>
      <c r="G458" s="50"/>
      <c r="H458" s="50"/>
      <c r="I458" s="50"/>
      <c r="J458" s="50"/>
      <c r="K458" s="238" t="str">
        <f>VLOOKUP($B458,[4]Codes!$A:$K,9,FALSE)</f>
        <v>Electricity supply / install solar panels</v>
      </c>
      <c r="L458" s="50"/>
      <c r="M458" s="405" t="str">
        <f>VLOOKUP($B458,[4]Codes!$A:$K,11,FALSE)</f>
        <v>Fornesimentu eletrisidade / monta tenaga surya</v>
      </c>
      <c r="N458" s="47" t="str">
        <f>$A$469</f>
        <v>ME6.03</v>
      </c>
      <c r="Q458" s="52"/>
      <c r="R458" s="41" t="s">
        <v>140</v>
      </c>
    </row>
    <row r="459" spans="1:18" outlineLevel="1">
      <c r="A459" s="52"/>
      <c r="B459" s="44" t="s">
        <v>1651</v>
      </c>
      <c r="C459" s="238" t="str">
        <f>VLOOKUP($B459,[4]Codes!$A:$K,2,FALSE)</f>
        <v>Response</v>
      </c>
      <c r="D459" s="50"/>
      <c r="E459" s="238" t="str">
        <f>VLOOKUP($B459,[4]Codes!$A:$K,4,FALSE)</f>
        <v>Category option</v>
      </c>
      <c r="F459" s="238">
        <f>VLOOKUP($B459,[4]Codes!$A:$K,5,FALSE)</f>
        <v>8</v>
      </c>
      <c r="G459" s="50"/>
      <c r="H459" s="50"/>
      <c r="I459" s="50"/>
      <c r="J459" s="50"/>
      <c r="K459" s="238" t="str">
        <f>VLOOKUP($B459,[4]Codes!$A:$K,9,FALSE)</f>
        <v>Road</v>
      </c>
      <c r="L459" s="50"/>
      <c r="M459" s="405" t="str">
        <f>VLOOKUP($B459,[4]Codes!$A:$K,11,FALSE)</f>
        <v>Estrada</v>
      </c>
      <c r="N459" s="47" t="s">
        <v>1652</v>
      </c>
      <c r="Q459" s="52"/>
      <c r="R459" s="41" t="s">
        <v>140</v>
      </c>
    </row>
    <row r="460" spans="1:18" outlineLevel="1">
      <c r="A460" s="52"/>
      <c r="B460" s="44" t="s">
        <v>1653</v>
      </c>
      <c r="C460" s="238" t="str">
        <f>VLOOKUP($B460,[4]Codes!$A:$K,2,FALSE)</f>
        <v>Response</v>
      </c>
      <c r="D460" s="50"/>
      <c r="E460" s="238" t="str">
        <f>VLOOKUP($B460,[4]Codes!$A:$K,4,FALSE)</f>
        <v>Category option</v>
      </c>
      <c r="F460" s="238">
        <f>VLOOKUP($B460,[4]Codes!$A:$K,5,FALSE)</f>
        <v>9</v>
      </c>
      <c r="G460" s="50"/>
      <c r="H460" s="50"/>
      <c r="I460" s="50"/>
      <c r="J460" s="50"/>
      <c r="K460" s="238" t="str">
        <f>VLOOKUP($B460,[4]Codes!$A:$K,9,FALSE)</f>
        <v>Bridge</v>
      </c>
      <c r="L460" s="50"/>
      <c r="M460" s="405" t="str">
        <f>VLOOKUP($B460,[4]Codes!$A:$K,11,FALSE)</f>
        <v>Ponte</v>
      </c>
      <c r="N460" s="47" t="s">
        <v>1652</v>
      </c>
      <c r="Q460" s="52"/>
      <c r="R460" s="41" t="s">
        <v>140</v>
      </c>
    </row>
    <row r="461" spans="1:18" outlineLevel="1">
      <c r="A461" s="52"/>
      <c r="B461" s="44" t="s">
        <v>1654</v>
      </c>
      <c r="C461" s="238" t="str">
        <f>VLOOKUP($B461,[4]Codes!$A:$K,2,FALSE)</f>
        <v>Response</v>
      </c>
      <c r="D461" s="50"/>
      <c r="E461" s="238" t="str">
        <f>VLOOKUP($B461,[4]Codes!$A:$K,4,FALSE)</f>
        <v>Category option</v>
      </c>
      <c r="F461" s="238">
        <f>VLOOKUP($B461,[4]Codes!$A:$K,5,FALSE)</f>
        <v>10</v>
      </c>
      <c r="G461" s="50"/>
      <c r="H461" s="50"/>
      <c r="I461" s="50"/>
      <c r="J461" s="50"/>
      <c r="K461" s="238" t="str">
        <f>VLOOKUP($B461,[4]Codes!$A:$K,9,FALSE)</f>
        <v>Canal, drainage or irrigation system</v>
      </c>
      <c r="L461" s="50"/>
      <c r="M461" s="405" t="str">
        <f>VLOOKUP($B461,[4]Codes!$A:$K,11,FALSE)</f>
        <v>Be'e dalan, Kanál, be'e dalan ka sistema irrigasaun</v>
      </c>
      <c r="N461" s="47" t="str">
        <f>$A$469</f>
        <v>ME6.03</v>
      </c>
      <c r="Q461" s="52"/>
      <c r="R461" s="41" t="s">
        <v>140</v>
      </c>
    </row>
    <row r="462" spans="1:18" outlineLevel="1">
      <c r="A462" s="52"/>
      <c r="B462" s="44" t="s">
        <v>1655</v>
      </c>
      <c r="C462" s="238" t="str">
        <f>VLOOKUP($B462,[4]Codes!$A:$K,2,FALSE)</f>
        <v>Response</v>
      </c>
      <c r="D462" s="50"/>
      <c r="E462" s="238" t="str">
        <f>VLOOKUP($B462,[4]Codes!$A:$K,4,FALSE)</f>
        <v>Category option</v>
      </c>
      <c r="F462" s="238">
        <f>VLOOKUP($B462,[4]Codes!$A:$K,5,FALSE)</f>
        <v>11</v>
      </c>
      <c r="G462" s="50"/>
      <c r="H462" s="50"/>
      <c r="I462" s="50"/>
      <c r="J462" s="50"/>
      <c r="K462" s="238" t="str">
        <f>VLOOKUP($B462,[4]Codes!$A:$K,9,FALSE)</f>
        <v>Water supply - well, pipe, tap etc.</v>
      </c>
      <c r="L462" s="50"/>
      <c r="M462" s="405" t="str">
        <f>VLOOKUP($B462,[4]Codes!$A:$K,11,FALSE)</f>
        <v>Be'e matan - posu, pipa, torneira no sst</v>
      </c>
      <c r="N462" s="47" t="str">
        <f>$A$469</f>
        <v>ME6.03</v>
      </c>
      <c r="Q462" s="52"/>
      <c r="R462" s="41" t="s">
        <v>140</v>
      </c>
    </row>
    <row r="463" spans="1:18" outlineLevel="1">
      <c r="A463" s="52"/>
      <c r="B463" s="44" t="s">
        <v>1656</v>
      </c>
      <c r="C463" s="238" t="str">
        <f>VLOOKUP($B463,[4]Codes!$A:$K,2,FALSE)</f>
        <v>Response</v>
      </c>
      <c r="D463" s="50"/>
      <c r="E463" s="238" t="str">
        <f>VLOOKUP($B463,[4]Codes!$A:$K,4,FALSE)</f>
        <v>Category option</v>
      </c>
      <c r="F463" s="238">
        <f>VLOOKUP($B463,[4]Codes!$A:$K,5,FALSE)</f>
        <v>12</v>
      </c>
      <c r="G463" s="50"/>
      <c r="H463" s="50"/>
      <c r="I463" s="50"/>
      <c r="J463" s="50"/>
      <c r="K463" s="238" t="str">
        <f>VLOOKUP($B463,[4]Codes!$A:$K,9,FALSE)</f>
        <v>Toilet</v>
      </c>
      <c r="L463" s="50"/>
      <c r="M463" s="405" t="str">
        <f>VLOOKUP($B463,[4]Codes!$A:$K,11,FALSE)</f>
        <v>Sintina</v>
      </c>
      <c r="N463" s="47" t="str">
        <f>$A$469</f>
        <v>ME6.03</v>
      </c>
      <c r="Q463" s="52"/>
      <c r="R463" s="41" t="s">
        <v>140</v>
      </c>
    </row>
    <row r="464" spans="1:18" outlineLevel="1">
      <c r="A464" s="52"/>
      <c r="B464" s="44" t="s">
        <v>1657</v>
      </c>
      <c r="C464" s="238" t="str">
        <f>VLOOKUP($B464,[4]Codes!$A:$K,2,FALSE)</f>
        <v>Response</v>
      </c>
      <c r="D464" s="50"/>
      <c r="E464" s="238" t="str">
        <f>VLOOKUP($B464,[4]Codes!$A:$K,4,FALSE)</f>
        <v>Category option</v>
      </c>
      <c r="F464" s="238">
        <f>VLOOKUP($B464,[4]Codes!$A:$K,5,FALSE)</f>
        <v>13</v>
      </c>
      <c r="G464" s="50"/>
      <c r="H464" s="50"/>
      <c r="I464" s="50"/>
      <c r="J464" s="50"/>
      <c r="K464" s="238" t="str">
        <f>VLOOKUP($B464,[4]Codes!$A:$K,9,FALSE)</f>
        <v>Community hall or office</v>
      </c>
      <c r="L464" s="50"/>
      <c r="M464" s="405" t="str">
        <f>VLOOKUP($B464,[4]Codes!$A:$K,11,FALSE)</f>
        <v>Cede no salaun komunidade nian</v>
      </c>
      <c r="N464" s="47" t="s">
        <v>1652</v>
      </c>
      <c r="Q464" s="52"/>
      <c r="R464" s="41" t="s">
        <v>140</v>
      </c>
    </row>
    <row r="465" spans="1:18" outlineLevel="1">
      <c r="A465" s="52"/>
      <c r="B465" s="44" t="s">
        <v>1658</v>
      </c>
      <c r="C465" s="238" t="str">
        <f>VLOOKUP($B465,[4]Codes!$A:$K,2,FALSE)</f>
        <v>Response</v>
      </c>
      <c r="D465" s="50"/>
      <c r="E465" s="238" t="str">
        <f>VLOOKUP($B465,[4]Codes!$A:$K,4,FALSE)</f>
        <v>Category option</v>
      </c>
      <c r="F465" s="238">
        <f>VLOOKUP($B465,[4]Codes!$A:$K,5,FALSE)</f>
        <v>14</v>
      </c>
      <c r="G465" s="50"/>
      <c r="H465" s="50"/>
      <c r="I465" s="50"/>
      <c r="J465" s="50"/>
      <c r="K465" s="238" t="str">
        <f>VLOOKUP($B465,[4]Codes!$A:$K,9,FALSE)</f>
        <v>Oval or sporting facility</v>
      </c>
      <c r="L465" s="50"/>
      <c r="M465" s="405" t="str">
        <f>VLOOKUP($B465,[4]Codes!$A:$K,11,FALSE)</f>
        <v>Kampu ka fasilidade desportu</v>
      </c>
      <c r="N465" s="47" t="s">
        <v>1652</v>
      </c>
      <c r="Q465" s="52"/>
      <c r="R465" s="41" t="s">
        <v>140</v>
      </c>
    </row>
    <row r="466" spans="1:18" outlineLevel="1">
      <c r="A466" s="52"/>
      <c r="B466" s="52" t="s">
        <v>428</v>
      </c>
      <c r="C466" s="238" t="str">
        <f>VLOOKUP($B466,[4]Codes!$A:$K,2,FALSE)</f>
        <v>Response</v>
      </c>
      <c r="D466" s="50"/>
      <c r="E466" s="238" t="str">
        <f>VLOOKUP($B466,[4]Codes!$A:$K,4,FALSE)</f>
        <v>Category option</v>
      </c>
      <c r="F466" s="238">
        <f>VLOOKUP($B466,[4]Codes!$A:$K,5,FALSE)</f>
        <v>997</v>
      </c>
      <c r="G466" s="50"/>
      <c r="H466" s="50"/>
      <c r="I466" s="50"/>
      <c r="J466" s="50"/>
      <c r="K466" s="238" t="str">
        <f>VLOOKUP($B466,[4]Codes!$A:$K,9,FALSE)</f>
        <v>Other (specify)</v>
      </c>
      <c r="L466" s="50"/>
      <c r="M466" s="405" t="str">
        <f>VLOOKUP($B466,[4]Codes!$A:$K,11,FALSE)</f>
        <v>Seluk (spesifika)</v>
      </c>
      <c r="N466" s="47" t="s">
        <v>1659</v>
      </c>
      <c r="Q466" s="52"/>
      <c r="R466" s="41" t="s">
        <v>140</v>
      </c>
    </row>
    <row r="467" spans="1:18" outlineLevel="1">
      <c r="B467" s="52" t="s">
        <v>320</v>
      </c>
      <c r="C467" s="238" t="str">
        <f>VLOOKUP($B467,[4]Codes!$A:$K,2,FALSE)</f>
        <v>Response</v>
      </c>
      <c r="D467" s="50"/>
      <c r="E467" s="238" t="str">
        <f>VLOOKUP($B467,[4]Codes!$A:$K,4,FALSE)</f>
        <v>Category option</v>
      </c>
      <c r="F467" s="238">
        <f>VLOOKUP($B467,[4]Codes!$A:$K,5,FALSE)</f>
        <v>998</v>
      </c>
      <c r="G467" s="50"/>
      <c r="H467" s="50"/>
      <c r="I467" s="50"/>
      <c r="J467" s="50"/>
      <c r="K467" s="238" t="str">
        <f>VLOOKUP($B467,[4]Codes!$A:$K,9,FALSE)</f>
        <v>Don't know</v>
      </c>
      <c r="L467" s="50"/>
      <c r="M467" s="405" t="str">
        <f>VLOOKUP($B467,[4]Codes!$A:$K,11,FALSE)</f>
        <v>La hatene</v>
      </c>
      <c r="N467" s="47" t="s">
        <v>1652</v>
      </c>
      <c r="R467" s="41" t="s">
        <v>140</v>
      </c>
    </row>
    <row r="468" spans="1:18" s="43" customFormat="1">
      <c r="A468" s="46" t="s">
        <v>1659</v>
      </c>
      <c r="B468" s="42"/>
      <c r="C468" s="42" t="s">
        <v>11</v>
      </c>
      <c r="D468" s="287" t="s">
        <v>20</v>
      </c>
      <c r="E468" s="42" t="s">
        <v>66</v>
      </c>
      <c r="F468" s="42" t="s">
        <v>21</v>
      </c>
      <c r="G468" s="44"/>
      <c r="H468" s="44"/>
      <c r="I468" s="44"/>
      <c r="J468" s="113" t="s">
        <v>1660</v>
      </c>
      <c r="L468" s="49" t="s">
        <v>1661</v>
      </c>
      <c r="N468" s="47" t="str">
        <f>$A$469</f>
        <v>ME6.03</v>
      </c>
      <c r="O468" s="41"/>
      <c r="P468" s="41"/>
      <c r="Q468" s="41"/>
      <c r="R468" s="41" t="s">
        <v>140</v>
      </c>
    </row>
    <row r="469" spans="1:18" s="43" customFormat="1">
      <c r="A469" s="46" t="s">
        <v>1662</v>
      </c>
      <c r="B469" s="42"/>
      <c r="C469" s="42" t="s">
        <v>11</v>
      </c>
      <c r="D469" s="42" t="s">
        <v>137</v>
      </c>
      <c r="E469" s="42" t="s">
        <v>26</v>
      </c>
      <c r="F469" s="42" t="s">
        <v>54</v>
      </c>
      <c r="G469" s="113"/>
      <c r="H469" s="113"/>
      <c r="I469" s="113"/>
      <c r="J469" s="113" t="s">
        <v>1663</v>
      </c>
      <c r="L469" s="49" t="s">
        <v>1664</v>
      </c>
      <c r="M469" s="44"/>
      <c r="N469" s="45"/>
      <c r="O469" s="41"/>
      <c r="P469" s="41"/>
      <c r="Q469" s="46" t="s">
        <v>1665</v>
      </c>
      <c r="R469" s="41">
        <v>0</v>
      </c>
    </row>
    <row r="470" spans="1:18" outlineLevel="1">
      <c r="A470" s="52"/>
      <c r="B470" s="44" t="s">
        <v>1666</v>
      </c>
      <c r="C470" s="238" t="str">
        <f>VLOOKUP($B470,[4]Codes!$A:$K,2,FALSE)</f>
        <v>Response</v>
      </c>
      <c r="D470" s="50"/>
      <c r="E470" s="238" t="str">
        <f>VLOOKUP($B470,[4]Codes!$A:$K,4,FALSE)</f>
        <v>Category option</v>
      </c>
      <c r="F470" s="238">
        <f>VLOOKUP($B470,[4]Codes!$A:$K,5,FALSE)</f>
        <v>1</v>
      </c>
      <c r="G470" s="50"/>
      <c r="H470" s="50"/>
      <c r="I470" s="50"/>
      <c r="J470" s="50"/>
      <c r="K470" s="238" t="str">
        <f>VLOOKUP($B470,[4]Codes!$A:$K,9,FALSE)</f>
        <v>Private - 1 household</v>
      </c>
      <c r="L470" s="405"/>
      <c r="M470" s="405" t="str">
        <f>VLOOKUP($B470,[4]Codes!$A:$K,11,FALSE)</f>
        <v>Privadu - uma kain 1 deit</v>
      </c>
      <c r="N470" s="47" t="str">
        <f>A495</f>
        <v>ME6.06</v>
      </c>
      <c r="Q470" s="52"/>
      <c r="R470" s="41" t="s">
        <v>140</v>
      </c>
    </row>
    <row r="471" spans="1:18" outlineLevel="1">
      <c r="A471" s="52"/>
      <c r="B471" s="44" t="s">
        <v>1667</v>
      </c>
      <c r="C471" s="238" t="str">
        <f>VLOOKUP($B471,[4]Codes!$A:$K,2,FALSE)</f>
        <v>Response</v>
      </c>
      <c r="D471" s="50"/>
      <c r="E471" s="238" t="str">
        <f>VLOOKUP($B471,[4]Codes!$A:$K,4,FALSE)</f>
        <v>Category option</v>
      </c>
      <c r="F471" s="238">
        <f>VLOOKUP($B471,[4]Codes!$A:$K,5,FALSE)</f>
        <v>2</v>
      </c>
      <c r="G471" s="50"/>
      <c r="H471" s="50"/>
      <c r="I471" s="50"/>
      <c r="J471" s="50"/>
      <c r="K471" s="238" t="str">
        <f>VLOOKUP($B471,[4]Codes!$A:$K,9,FALSE)</f>
        <v>Private - shared between a few households</v>
      </c>
      <c r="L471" s="405"/>
      <c r="M471" s="405" t="str">
        <f>VLOOKUP($B471,[4]Codes!$A:$K,11,FALSE)</f>
        <v>Privadu - uma kain balun sosi</v>
      </c>
      <c r="N471" s="47" t="str">
        <f>A495</f>
        <v>ME6.06</v>
      </c>
      <c r="Q471" s="52"/>
      <c r="R471" s="41" t="s">
        <v>140</v>
      </c>
    </row>
    <row r="472" spans="1:18" outlineLevel="1">
      <c r="A472" s="52"/>
      <c r="B472" s="44" t="s">
        <v>1668</v>
      </c>
      <c r="C472" s="238" t="str">
        <f>VLOOKUP($B472,[4]Codes!$A:$K,2,FALSE)</f>
        <v>Response</v>
      </c>
      <c r="D472" s="50"/>
      <c r="E472" s="238" t="str">
        <f>VLOOKUP($B472,[4]Codes!$A:$K,4,FALSE)</f>
        <v>Category option</v>
      </c>
      <c r="F472" s="238">
        <f>VLOOKUP($B472,[4]Codes!$A:$K,5,FALSE)</f>
        <v>3</v>
      </c>
      <c r="G472" s="50"/>
      <c r="H472" s="50"/>
      <c r="I472" s="50"/>
      <c r="J472" s="50"/>
      <c r="K472" s="238" t="str">
        <f>VLOOKUP($B472,[4]Codes!$A:$K,9,FALSE)</f>
        <v>Community / public</v>
      </c>
      <c r="L472" s="405"/>
      <c r="M472" s="405" t="str">
        <f>VLOOKUP($B472,[4]Codes!$A:$K,11,FALSE)</f>
        <v>Komunidade / públiku</v>
      </c>
      <c r="N472" s="47" t="str">
        <f>A474</f>
        <v>ME6.04</v>
      </c>
      <c r="Q472" s="52"/>
      <c r="R472" s="41" t="s">
        <v>140</v>
      </c>
    </row>
    <row r="473" spans="1:18" outlineLevel="1">
      <c r="B473" s="52" t="s">
        <v>320</v>
      </c>
      <c r="C473" s="238" t="str">
        <f>VLOOKUP($B473,[4]Codes!$A:$K,2,FALSE)</f>
        <v>Response</v>
      </c>
      <c r="D473" s="50"/>
      <c r="E473" s="238" t="str">
        <f>VLOOKUP($B473,[4]Codes!$A:$K,4,FALSE)</f>
        <v>Category option</v>
      </c>
      <c r="F473" s="238">
        <f>VLOOKUP($B473,[4]Codes!$A:$K,5,FALSE)</f>
        <v>998</v>
      </c>
      <c r="G473" s="50"/>
      <c r="H473" s="50"/>
      <c r="I473" s="50"/>
      <c r="J473" s="50"/>
      <c r="K473" s="238" t="str">
        <f>VLOOKUP($B473,[4]Codes!$A:$K,9,FALSE)</f>
        <v>Don't know</v>
      </c>
      <c r="L473" s="405"/>
      <c r="M473" s="405" t="str">
        <f>VLOOKUP($B473,[4]Codes!$A:$K,11,FALSE)</f>
        <v>La hatene</v>
      </c>
      <c r="N473" s="47" t="str">
        <f>A474</f>
        <v>ME6.04</v>
      </c>
      <c r="R473" s="41" t="s">
        <v>140</v>
      </c>
    </row>
    <row r="474" spans="1:18" s="43" customFormat="1">
      <c r="A474" s="46" t="s">
        <v>1652</v>
      </c>
      <c r="B474" s="42"/>
      <c r="C474" s="42" t="s">
        <v>11</v>
      </c>
      <c r="D474" s="42" t="s">
        <v>137</v>
      </c>
      <c r="E474" s="42" t="s">
        <v>26</v>
      </c>
      <c r="F474" s="42" t="s">
        <v>54</v>
      </c>
      <c r="G474" s="49"/>
      <c r="H474" s="49"/>
      <c r="I474" s="49"/>
      <c r="J474" s="510" t="s">
        <v>1669</v>
      </c>
      <c r="K474" s="510"/>
      <c r="L474" s="510" t="s">
        <v>1670</v>
      </c>
      <c r="M474" s="510"/>
      <c r="N474" s="45"/>
      <c r="O474" s="41"/>
      <c r="P474" s="41"/>
      <c r="Q474" s="46" t="s">
        <v>1671</v>
      </c>
      <c r="R474" s="41">
        <v>0</v>
      </c>
    </row>
    <row r="475" spans="1:18" outlineLevel="1">
      <c r="A475" s="52"/>
      <c r="B475" s="52" t="s">
        <v>1672</v>
      </c>
      <c r="C475" s="238" t="str">
        <f>VLOOKUP($B475,[4]Codes!$A:$K,2,FALSE)</f>
        <v>Response</v>
      </c>
      <c r="D475" s="50"/>
      <c r="E475" s="238" t="str">
        <f>VLOOKUP($B475,[4]Codes!$A:$K,4,FALSE)</f>
        <v>Category option</v>
      </c>
      <c r="F475" s="238">
        <f>VLOOKUP($B475,[4]Codes!$A:$K,5,FALSE)</f>
        <v>1</v>
      </c>
      <c r="G475" s="50"/>
      <c r="H475" s="50"/>
      <c r="I475" s="50"/>
      <c r="J475" s="50"/>
      <c r="K475" s="238" t="str">
        <f>VLOOKUP($B475,[4]Codes!$A:$K,9,FALSE)</f>
        <v>In this aldeia</v>
      </c>
      <c r="L475" s="405"/>
      <c r="M475" s="405" t="str">
        <f>VLOOKUP($B475,[4]Codes!$A:$K,11,FALSE)</f>
        <v>Iha aldeia ida ne'e</v>
      </c>
      <c r="N475" s="47" t="str">
        <f>A484</f>
        <v>ME6.05</v>
      </c>
      <c r="R475" s="41" t="s">
        <v>140</v>
      </c>
    </row>
    <row r="476" spans="1:18" outlineLevel="1">
      <c r="A476" s="52"/>
      <c r="B476" s="52" t="s">
        <v>1673</v>
      </c>
      <c r="C476" s="238" t="str">
        <f>VLOOKUP($B476,[4]Codes!$A:$K,2,FALSE)</f>
        <v>Response</v>
      </c>
      <c r="D476" s="50"/>
      <c r="E476" s="238" t="str">
        <f>VLOOKUP($B476,[4]Codes!$A:$K,4,FALSE)</f>
        <v>Category option</v>
      </c>
      <c r="F476" s="238">
        <f>VLOOKUP($B476,[4]Codes!$A:$K,5,FALSE)</f>
        <v>2</v>
      </c>
      <c r="G476" s="50"/>
      <c r="H476" s="50"/>
      <c r="I476" s="50"/>
      <c r="J476" s="50"/>
      <c r="K476" s="238" t="str">
        <f>VLOOKUP($B476,[4]Codes!$A:$K,9,FALSE)</f>
        <v>In another aldeia within this suku</v>
      </c>
      <c r="L476" s="405"/>
      <c r="M476" s="405" t="str">
        <f>VLOOKUP($B476,[4]Codes!$A:$K,11,FALSE)</f>
        <v>Iha aldeia seluk, maibe iha suku ida ne'e</v>
      </c>
      <c r="N476" s="47" t="str">
        <f>A484</f>
        <v>ME6.05</v>
      </c>
      <c r="R476" s="41" t="s">
        <v>140</v>
      </c>
    </row>
    <row r="477" spans="1:18" outlineLevel="1">
      <c r="B477" s="52" t="s">
        <v>1674</v>
      </c>
      <c r="C477" s="238" t="str">
        <f>VLOOKUP($B477,[4]Codes!$A:$K,2,FALSE)</f>
        <v>Response</v>
      </c>
      <c r="D477" s="50"/>
      <c r="E477" s="238" t="str">
        <f>VLOOKUP($B477,[4]Codes!$A:$K,4,FALSE)</f>
        <v>Category option</v>
      </c>
      <c r="F477" s="238">
        <f>VLOOKUP($B477,[4]Codes!$A:$K,5,FALSE)</f>
        <v>3</v>
      </c>
      <c r="G477" s="50"/>
      <c r="H477" s="50"/>
      <c r="I477" s="50"/>
      <c r="J477" s="50"/>
      <c r="K477" s="238" t="str">
        <f>VLOOKUP($B477,[4]Codes!$A:$K,9,FALSE)</f>
        <v>Another suku in this subdistrict</v>
      </c>
      <c r="L477" s="405"/>
      <c r="M477" s="405" t="str">
        <f>VLOOKUP($B477,[4]Codes!$A:$K,11,FALSE)</f>
        <v>Suku seluk iha sub distrito ida ne</v>
      </c>
      <c r="N477" s="47" t="str">
        <f>A495</f>
        <v>ME6.06</v>
      </c>
      <c r="R477" s="41" t="s">
        <v>140</v>
      </c>
    </row>
    <row r="478" spans="1:18" outlineLevel="1">
      <c r="B478" s="52" t="s">
        <v>1675</v>
      </c>
      <c r="C478" s="238" t="str">
        <f>VLOOKUP($B478,[4]Codes!$A:$K,2,FALSE)</f>
        <v>Response</v>
      </c>
      <c r="D478" s="50"/>
      <c r="E478" s="238" t="str">
        <f>VLOOKUP($B478,[4]Codes!$A:$K,4,FALSE)</f>
        <v>Category option</v>
      </c>
      <c r="F478" s="238">
        <f>VLOOKUP($B478,[4]Codes!$A:$K,5,FALSE)</f>
        <v>4</v>
      </c>
      <c r="G478" s="50"/>
      <c r="H478" s="50"/>
      <c r="I478" s="50"/>
      <c r="J478" s="50"/>
      <c r="K478" s="238" t="str">
        <f>VLOOKUP($B478,[4]Codes!$A:$K,9,FALSE)</f>
        <v>Another subdistrict in this district</v>
      </c>
      <c r="L478" s="405"/>
      <c r="M478" s="405" t="str">
        <f>VLOOKUP($B478,[4]Codes!$A:$K,11,FALSE)</f>
        <v>Sub-distrito seluk iha distrito ida ne</v>
      </c>
      <c r="N478" s="47" t="str">
        <f>A495</f>
        <v>ME6.06</v>
      </c>
      <c r="R478" s="41"/>
    </row>
    <row r="479" spans="1:18" outlineLevel="1">
      <c r="B479" s="52" t="s">
        <v>1676</v>
      </c>
      <c r="C479" s="238" t="str">
        <f>VLOOKUP($B479,[4]Codes!$A:$K,2,FALSE)</f>
        <v>Response</v>
      </c>
      <c r="D479" s="50"/>
      <c r="E479" s="238" t="str">
        <f>VLOOKUP($B479,[4]Codes!$A:$K,4,FALSE)</f>
        <v>Category option</v>
      </c>
      <c r="F479" s="238">
        <f>VLOOKUP($B479,[4]Codes!$A:$K,5,FALSE)</f>
        <v>5</v>
      </c>
      <c r="G479" s="50"/>
      <c r="H479" s="50"/>
      <c r="I479" s="50"/>
      <c r="J479" s="50"/>
      <c r="K479" s="238" t="str">
        <f>VLOOKUP($B479,[4]Codes!$A:$K,9,FALSE)</f>
        <v>Another district</v>
      </c>
      <c r="L479" s="405"/>
      <c r="M479" s="405" t="str">
        <f>VLOOKUP($B479,[4]Codes!$A:$K,11,FALSE)</f>
        <v>Distrito Seluk</v>
      </c>
      <c r="N479" s="47" t="str">
        <f>A495</f>
        <v>ME6.06</v>
      </c>
      <c r="R479" s="41"/>
    </row>
    <row r="480" spans="1:18" outlineLevel="1">
      <c r="B480" s="52" t="s">
        <v>1677</v>
      </c>
      <c r="C480" s="238" t="str">
        <f>VLOOKUP($B480,[4]Codes!$A:$K,2,FALSE)</f>
        <v>Response</v>
      </c>
      <c r="D480" s="50"/>
      <c r="E480" s="238" t="str">
        <f>VLOOKUP($B480,[4]Codes!$A:$K,4,FALSE)</f>
        <v>Category option</v>
      </c>
      <c r="F480" s="238">
        <f>VLOOKUP($B480,[4]Codes!$A:$K,5,FALSE)</f>
        <v>6</v>
      </c>
      <c r="G480" s="50"/>
      <c r="H480" s="50"/>
      <c r="I480" s="50"/>
      <c r="J480" s="50"/>
      <c r="K480" s="238" t="str">
        <f>VLOOKUP($B480,[4]Codes!$A:$K,9,FALSE)</f>
        <v>West Timor</v>
      </c>
      <c r="L480" s="405"/>
      <c r="M480" s="405" t="str">
        <f>VLOOKUP($B480,[4]Codes!$A:$K,11,FALSE)</f>
        <v>Timor Loromonu</v>
      </c>
      <c r="N480" s="47" t="str">
        <f>A495</f>
        <v>ME6.06</v>
      </c>
      <c r="R480" s="41" t="s">
        <v>140</v>
      </c>
    </row>
    <row r="481" spans="1:18" outlineLevel="1">
      <c r="B481" s="52" t="s">
        <v>1678</v>
      </c>
      <c r="C481" s="238" t="str">
        <f>VLOOKUP($B481,[4]Codes!$A:$K,2,FALSE)</f>
        <v>Response</v>
      </c>
      <c r="D481" s="50"/>
      <c r="E481" s="238" t="str">
        <f>VLOOKUP($B481,[4]Codes!$A:$K,4,FALSE)</f>
        <v>Category option</v>
      </c>
      <c r="F481" s="238">
        <f>VLOOKUP($B481,[4]Codes!$A:$K,5,FALSE)</f>
        <v>7</v>
      </c>
      <c r="G481" s="50"/>
      <c r="H481" s="50"/>
      <c r="I481" s="50"/>
      <c r="J481" s="50"/>
      <c r="K481" s="238" t="str">
        <f>VLOOKUP($B481,[4]Codes!$A:$K,9,FALSE)</f>
        <v>Overseas</v>
      </c>
      <c r="L481" s="405"/>
      <c r="M481" s="405" t="str">
        <f>VLOOKUP($B481,[4]Codes!$A:$K,11,FALSE)</f>
        <v>Iha rai liur</v>
      </c>
      <c r="N481" s="47" t="str">
        <f>A495</f>
        <v>ME6.06</v>
      </c>
      <c r="R481" s="41" t="s">
        <v>140</v>
      </c>
    </row>
    <row r="482" spans="1:18" outlineLevel="1">
      <c r="B482" s="52" t="s">
        <v>1679</v>
      </c>
      <c r="C482" s="238" t="str">
        <f>VLOOKUP($B482,[4]Codes!$A:$K,2,FALSE)</f>
        <v>Response</v>
      </c>
      <c r="D482" s="50"/>
      <c r="E482" s="238" t="str">
        <f>VLOOKUP($B482,[4]Codes!$A:$K,4,FALSE)</f>
        <v>Category option</v>
      </c>
      <c r="F482" s="238">
        <f>VLOOKUP($B482,[4]Codes!$A:$K,5,FALSE)</f>
        <v>8</v>
      </c>
      <c r="G482" s="50"/>
      <c r="H482" s="50"/>
      <c r="I482" s="50"/>
      <c r="J482" s="50"/>
      <c r="K482" s="238" t="str">
        <f>VLOOKUP($B482,[4]Codes!$A:$K,9,FALSE)</f>
        <v>Various locations</v>
      </c>
      <c r="L482" s="405"/>
      <c r="M482" s="405" t="str">
        <f>VLOOKUP($B482,[4]Codes!$A:$K,11,FALSE)</f>
        <v>Fatin oin-oin</v>
      </c>
      <c r="N482" s="47" t="str">
        <f>A495</f>
        <v>ME6.06</v>
      </c>
      <c r="R482" s="41" t="s">
        <v>140</v>
      </c>
    </row>
    <row r="483" spans="1:18" outlineLevel="1">
      <c r="B483" s="52" t="s">
        <v>320</v>
      </c>
      <c r="C483" s="238" t="str">
        <f>VLOOKUP($B483,[4]Codes!$A:$K,2,FALSE)</f>
        <v>Response</v>
      </c>
      <c r="D483" s="50"/>
      <c r="E483" s="238" t="str">
        <f>VLOOKUP($B483,[4]Codes!$A:$K,4,FALSE)</f>
        <v>Category option</v>
      </c>
      <c r="F483" s="238">
        <f>VLOOKUP($B483,[4]Codes!$A:$K,5,FALSE)</f>
        <v>998</v>
      </c>
      <c r="G483" s="50"/>
      <c r="H483" s="50"/>
      <c r="I483" s="50"/>
      <c r="J483" s="50"/>
      <c r="K483" s="238" t="str">
        <f>VLOOKUP($B483,[4]Codes!$A:$K,9,FALSE)</f>
        <v>Don't know</v>
      </c>
      <c r="L483" s="405"/>
      <c r="M483" s="405" t="str">
        <f>VLOOKUP($B483,[4]Codes!$A:$K,11,FALSE)</f>
        <v>La hatene</v>
      </c>
      <c r="N483" s="47" t="str">
        <f>A495</f>
        <v>ME6.06</v>
      </c>
      <c r="R483" s="41" t="s">
        <v>140</v>
      </c>
    </row>
    <row r="484" spans="1:18" s="43" customFormat="1">
      <c r="A484" s="46" t="s">
        <v>1680</v>
      </c>
      <c r="B484" s="42"/>
      <c r="C484" s="42" t="s">
        <v>11</v>
      </c>
      <c r="D484" s="42" t="s">
        <v>137</v>
      </c>
      <c r="E484" s="42" t="s">
        <v>121</v>
      </c>
      <c r="F484" s="42" t="s">
        <v>54</v>
      </c>
      <c r="G484" s="49"/>
      <c r="H484" s="49"/>
      <c r="I484" s="49"/>
      <c r="J484" s="113" t="s">
        <v>1681</v>
      </c>
      <c r="L484" s="49" t="s">
        <v>1682</v>
      </c>
      <c r="M484" s="44"/>
      <c r="N484" s="123"/>
      <c r="O484" s="41"/>
      <c r="P484" s="41"/>
      <c r="Q484" s="46" t="s">
        <v>1683</v>
      </c>
      <c r="R484" s="41">
        <v>0</v>
      </c>
    </row>
    <row r="485" spans="1:18" outlineLevel="1">
      <c r="A485" s="52"/>
      <c r="B485" s="44" t="s">
        <v>1684</v>
      </c>
      <c r="C485" s="238" t="str">
        <f>VLOOKUP($B485,[4]Codes!$A:$K,2,FALSE)</f>
        <v>Response</v>
      </c>
      <c r="D485" s="50"/>
      <c r="E485" s="238" t="str">
        <f>VLOOKUP($B485,[4]Codes!$A:$K,4,FALSE)</f>
        <v>Category option</v>
      </c>
      <c r="F485" s="238">
        <f>VLOOKUP($B485,[4]Codes!$A:$K,5,FALSE)</f>
        <v>1</v>
      </c>
      <c r="G485" s="50"/>
      <c r="H485" s="50"/>
      <c r="I485" s="50"/>
      <c r="J485" s="50"/>
      <c r="K485" s="238" t="str">
        <f>VLOOKUP($B485,[4]Codes!$A:$K,9,FALSE)</f>
        <v>Community</v>
      </c>
      <c r="L485" s="405"/>
      <c r="M485" s="405" t="str">
        <f>VLOOKUP($B485,[4]Codes!$A:$K,11,FALSE)</f>
        <v>Komunidade</v>
      </c>
      <c r="N485" s="47" t="str">
        <f>A495</f>
        <v>ME6.06</v>
      </c>
      <c r="Q485" s="52"/>
      <c r="R485" s="41" t="s">
        <v>140</v>
      </c>
    </row>
    <row r="486" spans="1:18" outlineLevel="1">
      <c r="A486" s="52"/>
      <c r="B486" s="44" t="s">
        <v>1685</v>
      </c>
      <c r="C486" s="238" t="str">
        <f>VLOOKUP($B486,[4]Codes!$A:$K,2,FALSE)</f>
        <v>Response</v>
      </c>
      <c r="D486" s="50"/>
      <c r="E486" s="238" t="str">
        <f>VLOOKUP($B486,[4]Codes!$A:$K,4,FALSE)</f>
        <v>Category option</v>
      </c>
      <c r="F486" s="238">
        <f>VLOOKUP($B486,[4]Codes!$A:$K,5,FALSE)</f>
        <v>2</v>
      </c>
      <c r="G486" s="50"/>
      <c r="H486" s="50"/>
      <c r="I486" s="50"/>
      <c r="J486" s="50"/>
      <c r="K486" s="238" t="str">
        <f>VLOOKUP($B486,[4]Codes!$A:$K,9,FALSE)</f>
        <v>Government or government ministries</v>
      </c>
      <c r="L486" s="405"/>
      <c r="M486" s="405" t="str">
        <f>VLOOKUP($B486,[4]Codes!$A:$K,11,FALSE)</f>
        <v>Governu ka ministériu sira governu nian</v>
      </c>
      <c r="N486" s="47" t="str">
        <f>A495</f>
        <v>ME6.06</v>
      </c>
      <c r="Q486" s="52"/>
      <c r="R486" s="41" t="s">
        <v>140</v>
      </c>
    </row>
    <row r="487" spans="1:18" outlineLevel="1">
      <c r="A487" s="52"/>
      <c r="B487" s="44" t="s">
        <v>1686</v>
      </c>
      <c r="C487" s="238" t="str">
        <f>VLOOKUP($B487,[4]Codes!$A:$K,2,FALSE)</f>
        <v>Response</v>
      </c>
      <c r="D487" s="50"/>
      <c r="E487" s="238" t="str">
        <f>VLOOKUP($B487,[4]Codes!$A:$K,4,FALSE)</f>
        <v>Category option</v>
      </c>
      <c r="F487" s="238">
        <f>VLOOKUP($B487,[4]Codes!$A:$K,5,FALSE)</f>
        <v>3</v>
      </c>
      <c r="G487" s="50"/>
      <c r="H487" s="50"/>
      <c r="I487" s="50"/>
      <c r="J487" s="50"/>
      <c r="K487" s="238" t="str">
        <f>VLOOKUP($B487,[4]Codes!$A:$K,9,FALSE)</f>
        <v>Cooperative</v>
      </c>
      <c r="L487" s="405"/>
      <c r="M487" s="405" t="str">
        <f>VLOOKUP($B487,[4]Codes!$A:$K,11,FALSE)</f>
        <v>Kooperativa</v>
      </c>
      <c r="N487" s="47" t="str">
        <f>A495</f>
        <v>ME6.06</v>
      </c>
      <c r="Q487" s="52"/>
      <c r="R487" s="41" t="s">
        <v>140</v>
      </c>
    </row>
    <row r="488" spans="1:18" outlineLevel="1">
      <c r="A488" s="52"/>
      <c r="B488" s="44" t="s">
        <v>1687</v>
      </c>
      <c r="C488" s="238" t="str">
        <f>VLOOKUP($B488,[4]Codes!$A:$K,2,FALSE)</f>
        <v>Response</v>
      </c>
      <c r="D488" s="50"/>
      <c r="E488" s="238" t="str">
        <f>VLOOKUP($B488,[4]Codes!$A:$K,4,FALSE)</f>
        <v>Category option</v>
      </c>
      <c r="F488" s="238">
        <f>VLOOKUP($B488,[4]Codes!$A:$K,5,FALSE)</f>
        <v>4</v>
      </c>
      <c r="G488" s="50"/>
      <c r="H488" s="50"/>
      <c r="I488" s="50"/>
      <c r="J488" s="50"/>
      <c r="K488" s="238" t="str">
        <f>VLOOKUP($B488,[4]Codes!$A:$K,9,FALSE)</f>
        <v>Development agency or Aid Program (USAID, AusAID, etc.)</v>
      </c>
      <c r="L488" s="405"/>
      <c r="M488" s="405" t="str">
        <f>VLOOKUP($B488,[4]Codes!$A:$K,11,FALSE)</f>
        <v>Ajénsia dezenvolvimentu (USAID, AusAID, no sst)</v>
      </c>
      <c r="N488" s="47" t="str">
        <f>A495</f>
        <v>ME6.06</v>
      </c>
      <c r="Q488" s="52"/>
      <c r="R488" s="41" t="s">
        <v>140</v>
      </c>
    </row>
    <row r="489" spans="1:18" outlineLevel="1">
      <c r="A489" s="52"/>
      <c r="B489" s="44" t="s">
        <v>1688</v>
      </c>
      <c r="C489" s="238" t="str">
        <f>VLOOKUP($B489,[4]Codes!$A:$K,2,FALSE)</f>
        <v>Response</v>
      </c>
      <c r="D489" s="50"/>
      <c r="E489" s="238" t="str">
        <f>VLOOKUP($B489,[4]Codes!$A:$K,4,FALSE)</f>
        <v>Category option</v>
      </c>
      <c r="F489" s="238">
        <f>VLOOKUP($B489,[4]Codes!$A:$K,5,FALSE)</f>
        <v>5</v>
      </c>
      <c r="G489" s="50"/>
      <c r="H489" s="50"/>
      <c r="I489" s="50"/>
      <c r="J489" s="50"/>
      <c r="K489" s="238" t="str">
        <f>VLOOKUP($B489,[4]Codes!$A:$K,9,FALSE)</f>
        <v>NGO</v>
      </c>
      <c r="L489" s="50"/>
      <c r="M489" s="405" t="str">
        <f>VLOOKUP($B489,[4]Codes!$A:$K,11,FALSE)</f>
        <v>ONG</v>
      </c>
      <c r="N489" s="47" t="str">
        <f>A495</f>
        <v>ME6.06</v>
      </c>
      <c r="Q489" s="52"/>
      <c r="R489" s="41" t="s">
        <v>140</v>
      </c>
    </row>
    <row r="490" spans="1:18" outlineLevel="1">
      <c r="A490" s="52"/>
      <c r="B490" s="44" t="s">
        <v>1689</v>
      </c>
      <c r="C490" s="238" t="str">
        <f>VLOOKUP($B490,[4]Codes!$A:$K,2,FALSE)</f>
        <v>Response</v>
      </c>
      <c r="D490" s="50"/>
      <c r="E490" s="238" t="str">
        <f>VLOOKUP($B490,[4]Codes!$A:$K,4,FALSE)</f>
        <v>Category option</v>
      </c>
      <c r="F490" s="238">
        <f>VLOOKUP($B490,[4]Codes!$A:$K,5,FALSE)</f>
        <v>6</v>
      </c>
      <c r="G490" s="50"/>
      <c r="H490" s="50"/>
      <c r="I490" s="50"/>
      <c r="J490" s="50"/>
      <c r="K490" s="238" t="str">
        <f>VLOOKUP($B490,[4]Codes!$A:$K,9,FALSE)</f>
        <v>Private company</v>
      </c>
      <c r="L490" s="50"/>
      <c r="M490" s="405" t="str">
        <f>VLOOKUP($B490,[4]Codes!$A:$K,11,FALSE)</f>
        <v>Kompanhia privadu</v>
      </c>
      <c r="N490" s="47" t="str">
        <f>A495</f>
        <v>ME6.06</v>
      </c>
      <c r="Q490" s="52"/>
      <c r="R490" s="41" t="s">
        <v>140</v>
      </c>
    </row>
    <row r="491" spans="1:18" outlineLevel="1">
      <c r="A491" s="52"/>
      <c r="B491" s="44" t="s">
        <v>1690</v>
      </c>
      <c r="C491" s="238" t="str">
        <f>VLOOKUP($B491,[4]Codes!$A:$K,2,FALSE)</f>
        <v>Response</v>
      </c>
      <c r="D491" s="50"/>
      <c r="E491" s="238" t="str">
        <f>VLOOKUP($B491,[4]Codes!$A:$K,4,FALSE)</f>
        <v>Category option</v>
      </c>
      <c r="F491" s="238">
        <f>VLOOKUP($B491,[4]Codes!$A:$K,5,FALSE)</f>
        <v>7</v>
      </c>
      <c r="G491" s="50"/>
      <c r="H491" s="50"/>
      <c r="I491" s="50"/>
      <c r="J491" s="50"/>
      <c r="K491" s="238" t="str">
        <f>VLOOKUP($B491,[4]Codes!$A:$K,9,FALSE)</f>
        <v>Private individual</v>
      </c>
      <c r="L491" s="50"/>
      <c r="M491" s="405" t="str">
        <f>VLOOKUP($B491,[4]Codes!$A:$K,11,FALSE)</f>
        <v>Individu privadu</v>
      </c>
      <c r="N491" s="47" t="str">
        <f>A495</f>
        <v>ME6.06</v>
      </c>
      <c r="Q491" s="52"/>
      <c r="R491" s="41" t="s">
        <v>140</v>
      </c>
    </row>
    <row r="492" spans="1:18" outlineLevel="1">
      <c r="A492" s="52"/>
      <c r="B492" s="52" t="s">
        <v>428</v>
      </c>
      <c r="C492" s="238" t="str">
        <f>VLOOKUP($B492,[4]Codes!$A:$K,2,FALSE)</f>
        <v>Response</v>
      </c>
      <c r="D492" s="50"/>
      <c r="E492" s="238" t="str">
        <f>VLOOKUP($B492,[4]Codes!$A:$K,4,FALSE)</f>
        <v>Category option</v>
      </c>
      <c r="F492" s="238">
        <f>VLOOKUP($B492,[4]Codes!$A:$K,5,FALSE)</f>
        <v>997</v>
      </c>
      <c r="G492" s="50"/>
      <c r="H492" s="50"/>
      <c r="I492" s="50"/>
      <c r="J492" s="50"/>
      <c r="K492" s="238" t="str">
        <f>VLOOKUP($B492,[4]Codes!$A:$K,9,FALSE)</f>
        <v>Other (specify)</v>
      </c>
      <c r="L492" s="50"/>
      <c r="M492" s="405" t="str">
        <f>VLOOKUP($B492,[4]Codes!$A:$K,11,FALSE)</f>
        <v>Seluk (spesifika)</v>
      </c>
      <c r="N492" s="47" t="str">
        <f>A494</f>
        <v>ME6.05x</v>
      </c>
      <c r="Q492" s="52"/>
      <c r="R492" s="41" t="s">
        <v>140</v>
      </c>
    </row>
    <row r="493" spans="1:18" outlineLevel="1">
      <c r="B493" s="52" t="s">
        <v>320</v>
      </c>
      <c r="C493" s="238" t="str">
        <f>VLOOKUP($B493,[4]Codes!$A:$K,2,FALSE)</f>
        <v>Response</v>
      </c>
      <c r="D493" s="50"/>
      <c r="E493" s="238" t="str">
        <f>VLOOKUP($B493,[4]Codes!$A:$K,4,FALSE)</f>
        <v>Category option</v>
      </c>
      <c r="F493" s="238">
        <f>VLOOKUP($B493,[4]Codes!$A:$K,5,FALSE)</f>
        <v>998</v>
      </c>
      <c r="G493" s="50"/>
      <c r="H493" s="50"/>
      <c r="I493" s="50"/>
      <c r="J493" s="50"/>
      <c r="K493" s="238" t="str">
        <f>VLOOKUP($B493,[4]Codes!$A:$K,9,FALSE)</f>
        <v>Don't know</v>
      </c>
      <c r="L493" s="50"/>
      <c r="M493" s="405" t="str">
        <f>VLOOKUP($B493,[4]Codes!$A:$K,11,FALSE)</f>
        <v>La hatene</v>
      </c>
      <c r="N493" s="47" t="str">
        <f>A495</f>
        <v>ME6.06</v>
      </c>
      <c r="R493" s="41" t="s">
        <v>140</v>
      </c>
    </row>
    <row r="494" spans="1:18" s="43" customFormat="1">
      <c r="A494" s="46" t="s">
        <v>1691</v>
      </c>
      <c r="B494" s="42"/>
      <c r="C494" s="42" t="s">
        <v>11</v>
      </c>
      <c r="D494" s="287" t="s">
        <v>20</v>
      </c>
      <c r="E494" s="42" t="s">
        <v>66</v>
      </c>
      <c r="F494" s="42" t="s">
        <v>21</v>
      </c>
      <c r="G494" s="44"/>
      <c r="H494" s="44"/>
      <c r="I494" s="44"/>
      <c r="J494" s="113" t="s">
        <v>1692</v>
      </c>
      <c r="L494" s="49" t="s">
        <v>1693</v>
      </c>
      <c r="N494" s="123" t="str">
        <f>A495</f>
        <v>ME6.06</v>
      </c>
      <c r="O494" s="41"/>
      <c r="P494" s="41"/>
      <c r="Q494" s="41"/>
      <c r="R494" s="41" t="s">
        <v>140</v>
      </c>
    </row>
    <row r="495" spans="1:18" s="43" customFormat="1">
      <c r="A495" s="46" t="s">
        <v>1694</v>
      </c>
      <c r="B495" s="42"/>
      <c r="C495" s="42" t="s">
        <v>11</v>
      </c>
      <c r="D495" s="42" t="s">
        <v>137</v>
      </c>
      <c r="E495" s="113" t="s">
        <v>1256</v>
      </c>
      <c r="F495" s="113"/>
      <c r="G495" s="49"/>
      <c r="H495" s="49"/>
      <c r="I495" s="49"/>
      <c r="J495" s="113" t="s">
        <v>1695</v>
      </c>
      <c r="L495" s="49" t="s">
        <v>1696</v>
      </c>
      <c r="M495" s="44"/>
      <c r="N495" s="123"/>
      <c r="O495" s="41"/>
      <c r="P495" s="41"/>
      <c r="Q495" s="46" t="s">
        <v>1550</v>
      </c>
      <c r="R495" s="41">
        <v>0</v>
      </c>
    </row>
    <row r="496" spans="1:18" s="35" customFormat="1" outlineLevel="1">
      <c r="A496" s="93"/>
      <c r="B496" s="93"/>
      <c r="C496" s="113" t="s">
        <v>24</v>
      </c>
      <c r="D496" s="50"/>
      <c r="E496" s="113" t="s">
        <v>104</v>
      </c>
      <c r="F496" s="113" t="s">
        <v>1213</v>
      </c>
      <c r="G496" s="113"/>
      <c r="H496" s="113"/>
      <c r="I496" s="113"/>
      <c r="J496" s="113"/>
      <c r="K496" s="113"/>
      <c r="L496" s="113"/>
      <c r="M496" s="113"/>
      <c r="N496" s="210" t="str">
        <f>A498</f>
        <v>ME6.07</v>
      </c>
      <c r="O496" s="49"/>
      <c r="P496" s="49"/>
      <c r="Q496" s="49"/>
      <c r="R496" s="41"/>
    </row>
    <row r="497" spans="1:18" outlineLevel="1">
      <c r="A497" s="52"/>
      <c r="B497" s="52" t="s">
        <v>320</v>
      </c>
      <c r="C497" s="238" t="str">
        <f>VLOOKUP($B497,[4]Codes!$A:$K,2,FALSE)</f>
        <v>Response</v>
      </c>
      <c r="D497" s="50"/>
      <c r="E497" s="238" t="str">
        <f>VLOOKUP($B497,[4]Codes!$A:$K,4,FALSE)</f>
        <v>Category option</v>
      </c>
      <c r="F497" s="238">
        <f>VLOOKUP($B497,[4]Codes!$A:$K,5,FALSE)</f>
        <v>998</v>
      </c>
      <c r="G497" s="50"/>
      <c r="H497" s="50"/>
      <c r="I497" s="50"/>
      <c r="J497" s="50"/>
      <c r="K497" s="238" t="str">
        <f>VLOOKUP($B497,[4]Codes!$A:$K,9,FALSE)</f>
        <v>Don't know</v>
      </c>
      <c r="L497" s="405"/>
      <c r="M497" s="405" t="str">
        <f>VLOOKUP($B497,[4]Codes!$A:$K,11,FALSE)</f>
        <v>La hatene</v>
      </c>
      <c r="N497" s="47" t="s">
        <v>1488</v>
      </c>
      <c r="R497" s="41" t="s">
        <v>140</v>
      </c>
    </row>
    <row r="498" spans="1:18" s="43" customFormat="1">
      <c r="A498" s="46" t="s">
        <v>1697</v>
      </c>
      <c r="B498" s="42"/>
      <c r="C498" s="42" t="s">
        <v>11</v>
      </c>
      <c r="D498" s="42" t="s">
        <v>137</v>
      </c>
      <c r="E498" s="113" t="s">
        <v>1256</v>
      </c>
      <c r="F498" s="113"/>
      <c r="G498" s="49"/>
      <c r="H498" s="49"/>
      <c r="I498" s="49"/>
      <c r="J498" s="113" t="s">
        <v>1552</v>
      </c>
      <c r="L498" s="49" t="s">
        <v>1553</v>
      </c>
      <c r="M498" s="44"/>
      <c r="N498" s="123"/>
      <c r="O498" s="41"/>
      <c r="P498" s="41"/>
      <c r="Q498" s="46" t="s">
        <v>1550</v>
      </c>
      <c r="R498" s="41">
        <v>0</v>
      </c>
    </row>
    <row r="499" spans="1:18" s="35" customFormat="1" outlineLevel="1">
      <c r="A499" s="93"/>
      <c r="B499" s="93"/>
      <c r="C499" s="113" t="s">
        <v>24</v>
      </c>
      <c r="D499" s="50"/>
      <c r="E499" s="113" t="s">
        <v>104</v>
      </c>
      <c r="F499" s="113" t="s">
        <v>498</v>
      </c>
      <c r="G499" s="113"/>
      <c r="H499" s="113"/>
      <c r="I499" s="113"/>
      <c r="J499" s="113"/>
      <c r="K499" s="113"/>
      <c r="L499" s="404"/>
      <c r="M499" s="404"/>
      <c r="N499" s="210" t="str">
        <f>A501</f>
        <v>ME6.08</v>
      </c>
      <c r="O499" s="49"/>
      <c r="P499" s="49"/>
      <c r="Q499" s="49"/>
      <c r="R499" s="41"/>
    </row>
    <row r="500" spans="1:18" outlineLevel="1">
      <c r="A500" s="52"/>
      <c r="B500" s="52" t="s">
        <v>320</v>
      </c>
      <c r="C500" s="238" t="str">
        <f>VLOOKUP($B500,[4]Codes!$A:$K,2,FALSE)</f>
        <v>Response</v>
      </c>
      <c r="D500" s="50"/>
      <c r="E500" s="238" t="str">
        <f>VLOOKUP($B500,[4]Codes!$A:$K,4,FALSE)</f>
        <v>Category option</v>
      </c>
      <c r="F500" s="238">
        <f>VLOOKUP($B500,[4]Codes!$A:$K,5,FALSE)</f>
        <v>998</v>
      </c>
      <c r="G500" s="50"/>
      <c r="H500" s="50"/>
      <c r="I500" s="50"/>
      <c r="J500" s="50"/>
      <c r="K500" s="238" t="str">
        <f>VLOOKUP($B500,[4]Codes!$A:$K,9,FALSE)</f>
        <v>Don't know</v>
      </c>
      <c r="L500" s="405"/>
      <c r="M500" s="405" t="str">
        <f>VLOOKUP($B500,[4]Codes!$A:$K,11,FALSE)</f>
        <v>La hatene</v>
      </c>
      <c r="N500" s="47" t="str">
        <f>A514</f>
        <v>ME6.10</v>
      </c>
      <c r="R500" s="41" t="s">
        <v>140</v>
      </c>
    </row>
    <row r="501" spans="1:18" s="43" customFormat="1">
      <c r="A501" s="46" t="s">
        <v>1698</v>
      </c>
      <c r="B501" s="42"/>
      <c r="C501" s="42" t="s">
        <v>11</v>
      </c>
      <c r="D501" s="287" t="s">
        <v>20</v>
      </c>
      <c r="E501" s="42" t="s">
        <v>26</v>
      </c>
      <c r="F501" s="42" t="s">
        <v>54</v>
      </c>
      <c r="G501" s="49"/>
      <c r="H501" s="49"/>
      <c r="I501" s="49"/>
      <c r="J501" s="113" t="s">
        <v>1556</v>
      </c>
      <c r="L501" s="49" t="s">
        <v>1557</v>
      </c>
      <c r="M501" s="44"/>
      <c r="N501" s="45"/>
      <c r="O501" s="41"/>
      <c r="P501" s="41"/>
      <c r="Q501" s="46" t="s">
        <v>1558</v>
      </c>
      <c r="R501" s="41">
        <v>0</v>
      </c>
    </row>
    <row r="502" spans="1:18" outlineLevel="1">
      <c r="A502" s="52"/>
      <c r="B502" s="44" t="s">
        <v>678</v>
      </c>
      <c r="C502" s="238" t="str">
        <f>VLOOKUP($B502,[4]Codes!$A:$K,2,FALSE)</f>
        <v>Response</v>
      </c>
      <c r="D502" s="50"/>
      <c r="E502" s="238" t="str">
        <f>VLOOKUP($B502,[4]Codes!$A:$K,4,FALSE)</f>
        <v>Category option</v>
      </c>
      <c r="F502" s="238">
        <f>VLOOKUP($B502,[4]Codes!$A:$K,5,FALSE)</f>
        <v>1</v>
      </c>
      <c r="G502" s="50"/>
      <c r="H502" s="50"/>
      <c r="I502" s="50"/>
      <c r="J502" s="50"/>
      <c r="K502" s="238" t="str">
        <f>VLOOKUP($B502,[4]Codes!$A:$K,9,FALSE)</f>
        <v>Hours</v>
      </c>
      <c r="L502" s="405"/>
      <c r="M502" s="405" t="str">
        <f>VLOOKUP($B502,[4]Codes!$A:$K,11,FALSE)</f>
        <v>Oras</v>
      </c>
      <c r="N502" s="47" t="str">
        <f>A511</f>
        <v>ME6.09</v>
      </c>
      <c r="Q502" s="52"/>
      <c r="R502" s="41" t="s">
        <v>140</v>
      </c>
    </row>
    <row r="503" spans="1:18" outlineLevel="1">
      <c r="A503" s="52"/>
      <c r="B503" s="44" t="s">
        <v>681</v>
      </c>
      <c r="C503" s="238" t="str">
        <f>VLOOKUP($B503,[4]Codes!$A:$K,2,FALSE)</f>
        <v>Response</v>
      </c>
      <c r="D503" s="50"/>
      <c r="E503" s="238" t="str">
        <f>VLOOKUP($B503,[4]Codes!$A:$K,4,FALSE)</f>
        <v>Category option</v>
      </c>
      <c r="F503" s="238">
        <f>VLOOKUP($B503,[4]Codes!$A:$K,5,FALSE)</f>
        <v>2</v>
      </c>
      <c r="G503" s="50"/>
      <c r="H503" s="50"/>
      <c r="I503" s="50"/>
      <c r="J503" s="50"/>
      <c r="K503" s="238" t="str">
        <f>VLOOKUP($B503,[4]Codes!$A:$K,9,FALSE)</f>
        <v>Days</v>
      </c>
      <c r="L503" s="405"/>
      <c r="M503" s="405" t="str">
        <f>VLOOKUP($B503,[4]Codes!$A:$K,11,FALSE)</f>
        <v>Loron</v>
      </c>
      <c r="N503" s="47" t="str">
        <f>A511</f>
        <v>ME6.09</v>
      </c>
      <c r="Q503" s="52"/>
      <c r="R503" s="41" t="s">
        <v>140</v>
      </c>
    </row>
    <row r="504" spans="1:18" outlineLevel="1">
      <c r="A504" s="52"/>
      <c r="B504" s="44" t="s">
        <v>684</v>
      </c>
      <c r="C504" s="238" t="str">
        <f>VLOOKUP($B504,[4]Codes!$A:$K,2,FALSE)</f>
        <v>Response</v>
      </c>
      <c r="D504" s="50"/>
      <c r="E504" s="238" t="str">
        <f>VLOOKUP($B504,[4]Codes!$A:$K,4,FALSE)</f>
        <v>Category option</v>
      </c>
      <c r="F504" s="238">
        <f>VLOOKUP($B504,[4]Codes!$A:$K,5,FALSE)</f>
        <v>3</v>
      </c>
      <c r="G504" s="50"/>
      <c r="H504" s="50"/>
      <c r="I504" s="50"/>
      <c r="J504" s="50"/>
      <c r="K504" s="238" t="str">
        <f>VLOOKUP($B504,[4]Codes!$A:$K,9,FALSE)</f>
        <v>Weeks</v>
      </c>
      <c r="L504" s="405"/>
      <c r="M504" s="405" t="str">
        <f>VLOOKUP($B504,[4]Codes!$A:$K,11,FALSE)</f>
        <v>Semana</v>
      </c>
      <c r="N504" s="47" t="str">
        <f>A511</f>
        <v>ME6.09</v>
      </c>
      <c r="Q504" s="52"/>
      <c r="R504" s="41" t="s">
        <v>140</v>
      </c>
    </row>
    <row r="505" spans="1:18" outlineLevel="1">
      <c r="B505" s="44" t="s">
        <v>687</v>
      </c>
      <c r="C505" s="238" t="str">
        <f>VLOOKUP($B505,[4]Codes!$A:$K,2,FALSE)</f>
        <v>Response</v>
      </c>
      <c r="D505" s="50"/>
      <c r="E505" s="238" t="str">
        <f>VLOOKUP($B505,[4]Codes!$A:$K,4,FALSE)</f>
        <v>Category option</v>
      </c>
      <c r="F505" s="238">
        <f>VLOOKUP($B505,[4]Codes!$A:$K,5,FALSE)</f>
        <v>4</v>
      </c>
      <c r="G505" s="50"/>
      <c r="H505" s="50"/>
      <c r="I505" s="50"/>
      <c r="J505" s="50"/>
      <c r="K505" s="238" t="str">
        <f>VLOOKUP($B505,[4]Codes!$A:$K,9,FALSE)</f>
        <v>Months</v>
      </c>
      <c r="L505" s="405"/>
      <c r="M505" s="405" t="str">
        <f>VLOOKUP($B505,[4]Codes!$A:$K,11,FALSE)</f>
        <v>Fulan</v>
      </c>
      <c r="N505" s="47" t="str">
        <f>A511</f>
        <v>ME6.09</v>
      </c>
      <c r="R505" s="41" t="s">
        <v>140</v>
      </c>
    </row>
    <row r="506" spans="1:18" outlineLevel="1">
      <c r="B506" s="44" t="s">
        <v>700</v>
      </c>
      <c r="C506" s="238" t="str">
        <f>VLOOKUP($B506,[4]Codes!$A:$K,2,FALSE)</f>
        <v>Response</v>
      </c>
      <c r="D506" s="50"/>
      <c r="E506" s="238" t="str">
        <f>VLOOKUP($B506,[4]Codes!$A:$K,4,FALSE)</f>
        <v>Category option</v>
      </c>
      <c r="F506" s="238">
        <f>VLOOKUP($B506,[4]Codes!$A:$K,5,FALSE)</f>
        <v>5</v>
      </c>
      <c r="G506" s="50"/>
      <c r="H506" s="50"/>
      <c r="I506" s="50"/>
      <c r="J506" s="50"/>
      <c r="K506" s="238" t="str">
        <f>VLOOKUP($B506,[4]Codes!$A:$K,9,FALSE)</f>
        <v>Years</v>
      </c>
      <c r="L506" s="405"/>
      <c r="M506" s="405" t="str">
        <f>VLOOKUP($B506,[4]Codes!$A:$K,11,FALSE)</f>
        <v>Tinan</v>
      </c>
      <c r="N506" s="47" t="str">
        <f>A511</f>
        <v>ME6.09</v>
      </c>
      <c r="R506" s="41" t="s">
        <v>140</v>
      </c>
    </row>
    <row r="507" spans="1:18" s="43" customFormat="1" outlineLevel="1">
      <c r="A507" s="46"/>
      <c r="B507" s="44" t="s">
        <v>1559</v>
      </c>
      <c r="C507" s="238" t="str">
        <f>VLOOKUP($B507,[4]Codes!$A:$K,2,FALSE)</f>
        <v>Response</v>
      </c>
      <c r="D507" s="50"/>
      <c r="E507" s="238" t="str">
        <f>VLOOKUP($B507,[4]Codes!$A:$K,4,FALSE)</f>
        <v>Category option</v>
      </c>
      <c r="F507" s="238">
        <f>VLOOKUP($B507,[4]Codes!$A:$K,5,FALSE)</f>
        <v>8</v>
      </c>
      <c r="G507" s="50"/>
      <c r="H507" s="50"/>
      <c r="I507" s="50"/>
      <c r="J507" s="50"/>
      <c r="K507" s="238" t="str">
        <f>VLOOKUP($B507,[4]Codes!$A:$K,9,FALSE)</f>
        <v>Once-off / irregular</v>
      </c>
      <c r="L507" s="405"/>
      <c r="M507" s="405" t="str">
        <f>VLOOKUP($B507,[4]Codes!$A:$K,11,FALSE)</f>
        <v>Selu dala ida / laiha regularidade</v>
      </c>
      <c r="N507" s="47" t="str">
        <f>A511</f>
        <v>ME6.09</v>
      </c>
      <c r="O507" s="41"/>
      <c r="P507" s="41"/>
      <c r="Q507" s="41"/>
      <c r="R507" s="41" t="s">
        <v>140</v>
      </c>
    </row>
    <row r="508" spans="1:18" outlineLevel="1">
      <c r="A508" s="52"/>
      <c r="B508" s="52" t="s">
        <v>428</v>
      </c>
      <c r="C508" s="238" t="str">
        <f>VLOOKUP($B508,[4]Codes!$A:$K,2,FALSE)</f>
        <v>Response</v>
      </c>
      <c r="D508" s="50"/>
      <c r="E508" s="238" t="str">
        <f>VLOOKUP($B508,[4]Codes!$A:$K,4,FALSE)</f>
        <v>Category option</v>
      </c>
      <c r="F508" s="238">
        <f>VLOOKUP($B508,[4]Codes!$A:$K,5,FALSE)</f>
        <v>997</v>
      </c>
      <c r="G508" s="50"/>
      <c r="H508" s="50"/>
      <c r="I508" s="50"/>
      <c r="J508" s="50"/>
      <c r="K508" s="238" t="str">
        <f>VLOOKUP($B508,[4]Codes!$A:$K,9,FALSE)</f>
        <v>Other (specify)</v>
      </c>
      <c r="L508" s="405"/>
      <c r="M508" s="405" t="str">
        <f>VLOOKUP($B508,[4]Codes!$A:$K,11,FALSE)</f>
        <v>Seluk (spesifika)</v>
      </c>
      <c r="N508" s="47" t="str">
        <f>A510</f>
        <v>ME6.08x</v>
      </c>
      <c r="Q508" s="52"/>
      <c r="R508" s="41" t="s">
        <v>140</v>
      </c>
    </row>
    <row r="509" spans="1:18" outlineLevel="1">
      <c r="B509" s="52" t="s">
        <v>320</v>
      </c>
      <c r="C509" s="238" t="str">
        <f>VLOOKUP($B509,[4]Codes!$A:$K,2,FALSE)</f>
        <v>Response</v>
      </c>
      <c r="D509" s="50"/>
      <c r="E509" s="238" t="str">
        <f>VLOOKUP($B509,[4]Codes!$A:$K,4,FALSE)</f>
        <v>Category option</v>
      </c>
      <c r="F509" s="238">
        <f>VLOOKUP($B509,[4]Codes!$A:$K,5,FALSE)</f>
        <v>998</v>
      </c>
      <c r="G509" s="50"/>
      <c r="H509" s="50"/>
      <c r="I509" s="50"/>
      <c r="J509" s="50"/>
      <c r="K509" s="238" t="str">
        <f>VLOOKUP($B509,[4]Codes!$A:$K,9,FALSE)</f>
        <v>Don't know</v>
      </c>
      <c r="L509" s="405"/>
      <c r="M509" s="405" t="str">
        <f>VLOOKUP($B509,[4]Codes!$A:$K,11,FALSE)</f>
        <v>La hatene</v>
      </c>
      <c r="N509" s="47" t="str">
        <f>A514</f>
        <v>ME6.10</v>
      </c>
      <c r="R509" s="41" t="s">
        <v>140</v>
      </c>
    </row>
    <row r="510" spans="1:18" s="43" customFormat="1">
      <c r="A510" s="46" t="s">
        <v>1699</v>
      </c>
      <c r="B510" s="42"/>
      <c r="C510" s="42" t="s">
        <v>11</v>
      </c>
      <c r="D510" s="287" t="s">
        <v>20</v>
      </c>
      <c r="E510" s="42" t="s">
        <v>66</v>
      </c>
      <c r="F510" s="42" t="s">
        <v>21</v>
      </c>
      <c r="G510" s="44"/>
      <c r="H510" s="44"/>
      <c r="I510" s="44"/>
      <c r="J510" s="113" t="s">
        <v>1561</v>
      </c>
      <c r="L510" s="49" t="s">
        <v>1562</v>
      </c>
      <c r="N510" s="123" t="str">
        <f>A511</f>
        <v>ME6.09</v>
      </c>
      <c r="O510" s="41"/>
      <c r="P510" s="41"/>
      <c r="Q510" s="41"/>
      <c r="R510" s="41" t="s">
        <v>140</v>
      </c>
    </row>
    <row r="511" spans="1:18" s="43" customFormat="1">
      <c r="A511" s="46" t="s">
        <v>1700</v>
      </c>
      <c r="B511" s="42"/>
      <c r="C511" s="42" t="s">
        <v>11</v>
      </c>
      <c r="D511" s="42" t="s">
        <v>137</v>
      </c>
      <c r="E511" s="113" t="s">
        <v>1256</v>
      </c>
      <c r="F511" s="113"/>
      <c r="G511" s="49"/>
      <c r="H511" s="49"/>
      <c r="I511" s="49"/>
      <c r="J511" s="113" t="s">
        <v>1701</v>
      </c>
      <c r="L511" s="510" t="s">
        <v>1702</v>
      </c>
      <c r="M511" s="510"/>
      <c r="N511" s="123"/>
      <c r="O511" s="296" t="s">
        <v>1703</v>
      </c>
      <c r="P511" s="41"/>
      <c r="Q511" s="46" t="s">
        <v>1566</v>
      </c>
      <c r="R511" s="41">
        <v>0</v>
      </c>
    </row>
    <row r="512" spans="1:18" s="35" customFormat="1" outlineLevel="1">
      <c r="A512" s="93"/>
      <c r="B512" s="93"/>
      <c r="C512" s="113" t="s">
        <v>24</v>
      </c>
      <c r="D512" s="50"/>
      <c r="E512" s="113" t="s">
        <v>104</v>
      </c>
      <c r="F512" s="113" t="s">
        <v>498</v>
      </c>
      <c r="G512" s="113"/>
      <c r="H512" s="113"/>
      <c r="I512" s="113"/>
      <c r="J512" s="113"/>
      <c r="K512" s="113"/>
      <c r="L512" s="404"/>
      <c r="M512" s="404"/>
      <c r="N512" s="210" t="str">
        <f>A514</f>
        <v>ME6.10</v>
      </c>
      <c r="O512" s="49"/>
      <c r="P512" s="49"/>
      <c r="Q512" s="49"/>
      <c r="R512" s="41"/>
    </row>
    <row r="513" spans="1:18" outlineLevel="1">
      <c r="A513" s="52"/>
      <c r="B513" s="52" t="s">
        <v>320</v>
      </c>
      <c r="C513" s="238" t="str">
        <f>VLOOKUP($B513,[4]Codes!$A:$K,2,FALSE)</f>
        <v>Response</v>
      </c>
      <c r="D513" s="50"/>
      <c r="E513" s="238" t="str">
        <f>VLOOKUP($B513,[4]Codes!$A:$K,4,FALSE)</f>
        <v>Category option</v>
      </c>
      <c r="F513" s="238">
        <f>VLOOKUP($B513,[4]Codes!$A:$K,5,FALSE)</f>
        <v>998</v>
      </c>
      <c r="G513" s="50"/>
      <c r="H513" s="50"/>
      <c r="I513" s="50"/>
      <c r="J513" s="50"/>
      <c r="K513" s="238" t="str">
        <f>VLOOKUP($B513,[4]Codes!$A:$K,9,FALSE)</f>
        <v>Don't know</v>
      </c>
      <c r="L513" s="405"/>
      <c r="M513" s="405" t="str">
        <f>VLOOKUP($B513,[4]Codes!$A:$K,11,FALSE)</f>
        <v>La hatene</v>
      </c>
      <c r="N513" s="47" t="str">
        <f>A519</f>
        <v>ME6.11</v>
      </c>
      <c r="R513" s="41" t="s">
        <v>140</v>
      </c>
    </row>
    <row r="514" spans="1:18" s="43" customFormat="1">
      <c r="A514" s="46" t="s">
        <v>1704</v>
      </c>
      <c r="B514" s="42"/>
      <c r="C514" s="42" t="s">
        <v>11</v>
      </c>
      <c r="D514" s="42" t="s">
        <v>137</v>
      </c>
      <c r="E514" s="42" t="s">
        <v>26</v>
      </c>
      <c r="F514" s="42" t="s">
        <v>54</v>
      </c>
      <c r="G514" s="50"/>
      <c r="H514" s="50"/>
      <c r="I514" s="50"/>
      <c r="J514" s="113" t="s">
        <v>1568</v>
      </c>
      <c r="L514" s="49" t="s">
        <v>1569</v>
      </c>
      <c r="N514" s="45"/>
      <c r="O514" s="41"/>
      <c r="P514" s="41"/>
      <c r="Q514" s="41" t="s">
        <v>1201</v>
      </c>
      <c r="R514" s="41" t="s">
        <v>1185</v>
      </c>
    </row>
    <row r="515" spans="1:18" outlineLevel="1">
      <c r="B515" s="52" t="s">
        <v>138</v>
      </c>
      <c r="C515" s="238" t="str">
        <f>VLOOKUP($B515,[4]Codes!$A:$K,2,FALSE)</f>
        <v>Response</v>
      </c>
      <c r="D515" s="50"/>
      <c r="E515" s="238" t="str">
        <f>VLOOKUP($B515,[4]Codes!$A:$K,4,FALSE)</f>
        <v>Category option</v>
      </c>
      <c r="F515" s="238">
        <f>VLOOKUP($B515,[4]Codes!$A:$K,5,FALSE)</f>
        <v>0</v>
      </c>
      <c r="G515" s="50"/>
      <c r="H515" s="50"/>
      <c r="I515" s="50"/>
      <c r="J515" s="50"/>
      <c r="K515" s="238" t="str">
        <f>VLOOKUP($B515,[4]Codes!$A:$K,9,FALSE)</f>
        <v>No</v>
      </c>
      <c r="L515" s="405"/>
      <c r="M515" s="405" t="str">
        <f>VLOOKUP($B515,[4]Codes!$A:$K,11,FALSE)</f>
        <v>Lae</v>
      </c>
      <c r="N515" s="47" t="str">
        <f>A527</f>
        <v>ME6.13</v>
      </c>
      <c r="R515" s="41" t="s">
        <v>140</v>
      </c>
    </row>
    <row r="516" spans="1:18" outlineLevel="1">
      <c r="A516" s="52"/>
      <c r="B516" s="52" t="s">
        <v>141</v>
      </c>
      <c r="C516" s="238" t="str">
        <f>VLOOKUP($B516,[4]Codes!$A:$K,2,FALSE)</f>
        <v>Response</v>
      </c>
      <c r="D516" s="50"/>
      <c r="E516" s="238" t="str">
        <f>VLOOKUP($B516,[4]Codes!$A:$K,4,FALSE)</f>
        <v>Category option</v>
      </c>
      <c r="F516" s="238">
        <f>VLOOKUP($B516,[4]Codes!$A:$K,5,FALSE)</f>
        <v>1</v>
      </c>
      <c r="G516" s="50"/>
      <c r="H516" s="50"/>
      <c r="I516" s="50"/>
      <c r="J516" s="50"/>
      <c r="K516" s="238" t="str">
        <f>VLOOKUP($B516,[4]Codes!$A:$K,9,FALSE)</f>
        <v>Yes</v>
      </c>
      <c r="L516" s="405"/>
      <c r="M516" s="405" t="str">
        <f>VLOOKUP($B516,[4]Codes!$A:$K,11,FALSE)</f>
        <v>Sim</v>
      </c>
      <c r="N516" s="47" t="str">
        <f>A519</f>
        <v>ME6.11</v>
      </c>
      <c r="R516" s="41" t="s">
        <v>140</v>
      </c>
    </row>
    <row r="517" spans="1:18" outlineLevel="1">
      <c r="B517" s="52" t="s">
        <v>320</v>
      </c>
      <c r="C517" s="238" t="str">
        <f>VLOOKUP($B517,[4]Codes!$A:$K,2,FALSE)</f>
        <v>Response</v>
      </c>
      <c r="D517" s="50"/>
      <c r="E517" s="238" t="str">
        <f>VLOOKUP($B517,[4]Codes!$A:$K,4,FALSE)</f>
        <v>Category option</v>
      </c>
      <c r="F517" s="238">
        <f>VLOOKUP($B517,[4]Codes!$A:$K,5,FALSE)</f>
        <v>998</v>
      </c>
      <c r="G517" s="50"/>
      <c r="H517" s="50"/>
      <c r="I517" s="50"/>
      <c r="J517" s="50"/>
      <c r="K517" s="238" t="str">
        <f>VLOOKUP($B517,[4]Codes!$A:$K,9,FALSE)</f>
        <v>Don't know</v>
      </c>
      <c r="L517" s="405"/>
      <c r="M517" s="405" t="str">
        <f>VLOOKUP($B517,[4]Codes!$A:$K,11,FALSE)</f>
        <v>La hatene</v>
      </c>
      <c r="N517" s="47" t="str">
        <f>A527</f>
        <v>ME6.13</v>
      </c>
      <c r="R517" s="41" t="s">
        <v>140</v>
      </c>
    </row>
    <row r="518" spans="1:18" outlineLevel="1">
      <c r="B518" s="52" t="s">
        <v>923</v>
      </c>
      <c r="C518" s="238" t="str">
        <f>VLOOKUP($B518,[4]Codes!$A:$K,2,FALSE)</f>
        <v>Response</v>
      </c>
      <c r="D518" s="50"/>
      <c r="E518" s="238" t="str">
        <f>VLOOKUP($B518,[4]Codes!$A:$K,4,FALSE)</f>
        <v>Category option</v>
      </c>
      <c r="F518" s="238">
        <f>VLOOKUP($B518,[4]Codes!$A:$K,5,FALSE)</f>
        <v>999</v>
      </c>
      <c r="G518" s="50"/>
      <c r="H518" s="50"/>
      <c r="I518" s="50"/>
      <c r="J518" s="50"/>
      <c r="K518" s="238" t="str">
        <f>VLOOKUP($B518,[4]Codes!$A:$K,9,FALSE)</f>
        <v>Refused to answer</v>
      </c>
      <c r="L518" s="405"/>
      <c r="M518" s="405" t="str">
        <f>VLOOKUP($B518,[4]Codes!$A:$K,11,FALSE)</f>
        <v>Lakohi fo resposta</v>
      </c>
      <c r="N518" s="47" t="str">
        <f>A527</f>
        <v>ME6.13</v>
      </c>
      <c r="R518" s="41" t="s">
        <v>140</v>
      </c>
    </row>
    <row r="519" spans="1:18" s="51" customFormat="1">
      <c r="A519" s="46" t="s">
        <v>1705</v>
      </c>
      <c r="B519" s="49"/>
      <c r="C519" s="42" t="s">
        <v>11</v>
      </c>
      <c r="D519" s="42" t="s">
        <v>137</v>
      </c>
      <c r="E519" s="42" t="s">
        <v>26</v>
      </c>
      <c r="F519" s="42" t="s">
        <v>54</v>
      </c>
      <c r="H519" s="113"/>
      <c r="I519" s="113"/>
      <c r="J519" s="510" t="s">
        <v>1706</v>
      </c>
      <c r="K519" s="510"/>
      <c r="L519" s="510" t="s">
        <v>1707</v>
      </c>
      <c r="M519" s="510"/>
      <c r="Q519" s="49" t="s">
        <v>1708</v>
      </c>
      <c r="R519" s="41">
        <v>0</v>
      </c>
    </row>
    <row r="520" spans="1:18" outlineLevel="1">
      <c r="B520" s="52" t="s">
        <v>138</v>
      </c>
      <c r="C520" s="238" t="str">
        <f>VLOOKUP($B520,[4]Codes!$A:$K,2,FALSE)</f>
        <v>Response</v>
      </c>
      <c r="D520" s="50"/>
      <c r="E520" s="238" t="str">
        <f>VLOOKUP($B520,[4]Codes!$A:$K,4,FALSE)</f>
        <v>Category option</v>
      </c>
      <c r="F520" s="238">
        <f>VLOOKUP($B520,[4]Codes!$A:$K,5,FALSE)</f>
        <v>0</v>
      </c>
      <c r="G520" s="50"/>
      <c r="H520" s="50"/>
      <c r="I520" s="50"/>
      <c r="J520" s="50"/>
      <c r="K520" s="238" t="str">
        <f>VLOOKUP($B520,[4]Codes!$A:$K,9,FALSE)</f>
        <v>No</v>
      </c>
      <c r="L520" s="405"/>
      <c r="M520" s="405" t="str">
        <f>VLOOKUP($B520,[4]Codes!$A:$K,11,FALSE)</f>
        <v>Lae</v>
      </c>
      <c r="N520" s="47" t="str">
        <f>A527</f>
        <v>ME6.13</v>
      </c>
      <c r="R520" s="41"/>
    </row>
    <row r="521" spans="1:18" outlineLevel="1">
      <c r="A521" s="52"/>
      <c r="B521" s="52" t="s">
        <v>141</v>
      </c>
      <c r="C521" s="238" t="str">
        <f>VLOOKUP($B521,[4]Codes!$A:$K,2,FALSE)</f>
        <v>Response</v>
      </c>
      <c r="D521" s="50"/>
      <c r="E521" s="238" t="str">
        <f>VLOOKUP($B521,[4]Codes!$A:$K,4,FALSE)</f>
        <v>Category option</v>
      </c>
      <c r="F521" s="238">
        <f>VLOOKUP($B521,[4]Codes!$A:$K,5,FALSE)</f>
        <v>1</v>
      </c>
      <c r="G521" s="50"/>
      <c r="H521" s="50"/>
      <c r="I521" s="50"/>
      <c r="J521" s="50"/>
      <c r="K521" s="238" t="str">
        <f>VLOOKUP($B521,[4]Codes!$A:$K,9,FALSE)</f>
        <v>Yes</v>
      </c>
      <c r="L521" s="405"/>
      <c r="M521" s="405" t="str">
        <f>VLOOKUP($B521,[4]Codes!$A:$K,11,FALSE)</f>
        <v>Sim</v>
      </c>
      <c r="N521" s="47" t="str">
        <f>A524</f>
        <v>ME6.12</v>
      </c>
      <c r="R521" s="41"/>
    </row>
    <row r="522" spans="1:18" outlineLevel="1">
      <c r="B522" s="52" t="s">
        <v>320</v>
      </c>
      <c r="C522" s="238" t="str">
        <f>VLOOKUP($B522,[4]Codes!$A:$K,2,FALSE)</f>
        <v>Response</v>
      </c>
      <c r="D522" s="50"/>
      <c r="E522" s="238" t="str">
        <f>VLOOKUP($B522,[4]Codes!$A:$K,4,FALSE)</f>
        <v>Category option</v>
      </c>
      <c r="F522" s="238">
        <f>VLOOKUP($B522,[4]Codes!$A:$K,5,FALSE)</f>
        <v>998</v>
      </c>
      <c r="G522" s="50"/>
      <c r="H522" s="50"/>
      <c r="I522" s="50"/>
      <c r="J522" s="50"/>
      <c r="K522" s="238" t="str">
        <f>VLOOKUP($B522,[4]Codes!$A:$K,9,FALSE)</f>
        <v>Don't know</v>
      </c>
      <c r="L522" s="405"/>
      <c r="M522" s="405" t="str">
        <f>VLOOKUP($B522,[4]Codes!$A:$K,11,FALSE)</f>
        <v>La hatene</v>
      </c>
      <c r="N522" s="47" t="str">
        <f>A527</f>
        <v>ME6.13</v>
      </c>
      <c r="R522" s="41"/>
    </row>
    <row r="523" spans="1:18" outlineLevel="1">
      <c r="B523" s="52" t="s">
        <v>923</v>
      </c>
      <c r="C523" s="238" t="str">
        <f>VLOOKUP($B523,[4]Codes!$A:$K,2,FALSE)</f>
        <v>Response</v>
      </c>
      <c r="D523" s="50"/>
      <c r="E523" s="238" t="str">
        <f>VLOOKUP($B523,[4]Codes!$A:$K,4,FALSE)</f>
        <v>Category option</v>
      </c>
      <c r="F523" s="238">
        <f>VLOOKUP($B523,[4]Codes!$A:$K,5,FALSE)</f>
        <v>999</v>
      </c>
      <c r="G523" s="50"/>
      <c r="H523" s="50"/>
      <c r="I523" s="50"/>
      <c r="J523" s="50"/>
      <c r="K523" s="238" t="str">
        <f>VLOOKUP($B523,[4]Codes!$A:$K,9,FALSE)</f>
        <v>Refused to answer</v>
      </c>
      <c r="L523" s="405"/>
      <c r="M523" s="405" t="str">
        <f>VLOOKUP($B523,[4]Codes!$A:$K,11,FALSE)</f>
        <v>Lakohi fo resposta</v>
      </c>
      <c r="N523" s="47" t="str">
        <f>A527</f>
        <v>ME6.13</v>
      </c>
      <c r="R523" s="41"/>
    </row>
    <row r="524" spans="1:18" s="51" customFormat="1">
      <c r="A524" s="46" t="s">
        <v>1709</v>
      </c>
      <c r="B524" s="49"/>
      <c r="C524" s="42" t="s">
        <v>11</v>
      </c>
      <c r="D524" s="42" t="s">
        <v>137</v>
      </c>
      <c r="E524" s="113" t="s">
        <v>1256</v>
      </c>
      <c r="F524" s="113"/>
      <c r="H524" s="49"/>
      <c r="I524" s="49"/>
      <c r="J524" s="49" t="s">
        <v>1710</v>
      </c>
      <c r="K524" s="41"/>
      <c r="L524" s="49" t="s">
        <v>1711</v>
      </c>
      <c r="N524" s="47"/>
      <c r="Q524" s="49" t="s">
        <v>1712</v>
      </c>
      <c r="R524" s="41">
        <v>0</v>
      </c>
    </row>
    <row r="525" spans="1:18" s="35" customFormat="1" outlineLevel="1">
      <c r="A525" s="93"/>
      <c r="B525" s="93"/>
      <c r="C525" s="113" t="s">
        <v>24</v>
      </c>
      <c r="D525" s="50"/>
      <c r="E525" s="113" t="s">
        <v>104</v>
      </c>
      <c r="F525" s="113" t="s">
        <v>1213</v>
      </c>
      <c r="G525" s="113"/>
      <c r="H525" s="113"/>
      <c r="I525" s="113"/>
      <c r="J525" s="113"/>
      <c r="K525" s="113"/>
      <c r="L525" s="404"/>
      <c r="M525" s="404"/>
      <c r="N525" s="210" t="str">
        <f>A527</f>
        <v>ME6.13</v>
      </c>
      <c r="O525" s="49"/>
      <c r="P525" s="49"/>
      <c r="Q525" s="49"/>
      <c r="R525" s="41"/>
    </row>
    <row r="526" spans="1:18" outlineLevel="1">
      <c r="A526" s="52"/>
      <c r="B526" s="52" t="s">
        <v>320</v>
      </c>
      <c r="C526" s="238" t="str">
        <f>VLOOKUP($B526,[4]Codes!$A:$K,2,FALSE)</f>
        <v>Response</v>
      </c>
      <c r="D526" s="50"/>
      <c r="E526" s="238" t="str">
        <f>VLOOKUP($B526,[4]Codes!$A:$K,4,FALSE)</f>
        <v>Category option</v>
      </c>
      <c r="F526" s="238">
        <f>VLOOKUP($B526,[4]Codes!$A:$K,5,FALSE)</f>
        <v>998</v>
      </c>
      <c r="G526" s="50"/>
      <c r="H526" s="50"/>
      <c r="I526" s="50"/>
      <c r="J526" s="50"/>
      <c r="K526" s="238" t="str">
        <f>VLOOKUP($B526,[4]Codes!$A:$K,9,FALSE)</f>
        <v>Don't know</v>
      </c>
      <c r="L526" s="405"/>
      <c r="M526" s="405" t="str">
        <f>VLOOKUP($B526,[4]Codes!$A:$K,11,FALSE)</f>
        <v>La hatene</v>
      </c>
      <c r="N526" s="47" t="str">
        <f>A527</f>
        <v>ME6.13</v>
      </c>
      <c r="R526" s="41" t="s">
        <v>140</v>
      </c>
    </row>
    <row r="527" spans="1:18" s="43" customFormat="1">
      <c r="A527" s="46" t="s">
        <v>1713</v>
      </c>
      <c r="B527" s="42"/>
      <c r="C527" s="42" t="s">
        <v>11</v>
      </c>
      <c r="D527" s="42" t="s">
        <v>137</v>
      </c>
      <c r="E527" s="42" t="s">
        <v>26</v>
      </c>
      <c r="F527" s="42" t="s">
        <v>54</v>
      </c>
      <c r="G527" s="50"/>
      <c r="H527" s="50"/>
      <c r="I527" s="50"/>
      <c r="J527" s="510" t="s">
        <v>1714</v>
      </c>
      <c r="K527" s="510"/>
      <c r="L527" s="510" t="s">
        <v>1715</v>
      </c>
      <c r="M527" s="510"/>
      <c r="N527" s="45"/>
      <c r="O527" s="41"/>
      <c r="P527" s="41"/>
      <c r="Q527" s="41" t="s">
        <v>1201</v>
      </c>
      <c r="R527" s="41" t="s">
        <v>1185</v>
      </c>
    </row>
    <row r="528" spans="1:18" outlineLevel="1">
      <c r="B528" s="52" t="s">
        <v>138</v>
      </c>
      <c r="C528" s="238" t="str">
        <f>VLOOKUP($B528,[4]Codes!$A:$K,2,FALSE)</f>
        <v>Response</v>
      </c>
      <c r="D528" s="50"/>
      <c r="E528" s="238" t="str">
        <f>VLOOKUP($B528,[4]Codes!$A:$K,4,FALSE)</f>
        <v>Category option</v>
      </c>
      <c r="F528" s="238">
        <f>VLOOKUP($B528,[4]Codes!$A:$K,5,FALSE)</f>
        <v>0</v>
      </c>
      <c r="G528" s="50"/>
      <c r="H528" s="50"/>
      <c r="I528" s="50"/>
      <c r="J528" s="50"/>
      <c r="K528" s="238" t="str">
        <f>VLOOKUP($B528,[4]Codes!$A:$K,9,FALSE)</f>
        <v>No</v>
      </c>
      <c r="L528" s="405"/>
      <c r="M528" s="405" t="str">
        <f>VLOOKUP($B528,[4]Codes!$A:$K,11,FALSE)</f>
        <v>Lae</v>
      </c>
      <c r="N528" s="47" t="s">
        <v>139</v>
      </c>
      <c r="R528" s="41" t="s">
        <v>140</v>
      </c>
    </row>
    <row r="529" spans="1:18" outlineLevel="1">
      <c r="A529" s="52"/>
      <c r="B529" s="52" t="s">
        <v>141</v>
      </c>
      <c r="C529" s="238" t="str">
        <f>VLOOKUP($B529,[4]Codes!$A:$K,2,FALSE)</f>
        <v>Response</v>
      </c>
      <c r="D529" s="50"/>
      <c r="E529" s="238" t="str">
        <f>VLOOKUP($B529,[4]Codes!$A:$K,4,FALSE)</f>
        <v>Category option</v>
      </c>
      <c r="F529" s="238">
        <f>VLOOKUP($B529,[4]Codes!$A:$K,5,FALSE)</f>
        <v>1</v>
      </c>
      <c r="G529" s="50"/>
      <c r="H529" s="50"/>
      <c r="I529" s="50"/>
      <c r="J529" s="50"/>
      <c r="K529" s="238" t="str">
        <f>VLOOKUP($B529,[4]Codes!$A:$K,9,FALSE)</f>
        <v>Yes</v>
      </c>
      <c r="L529" s="405"/>
      <c r="M529" s="405" t="str">
        <f>VLOOKUP($B529,[4]Codes!$A:$K,11,FALSE)</f>
        <v>Sim</v>
      </c>
      <c r="N529" s="47" t="s">
        <v>139</v>
      </c>
      <c r="R529" s="41" t="s">
        <v>140</v>
      </c>
    </row>
    <row r="530" spans="1:18" outlineLevel="1">
      <c r="B530" s="52" t="s">
        <v>320</v>
      </c>
      <c r="C530" s="238" t="str">
        <f>VLOOKUP($B530,[4]Codes!$A:$K,2,FALSE)</f>
        <v>Response</v>
      </c>
      <c r="D530" s="50"/>
      <c r="E530" s="238" t="str">
        <f>VLOOKUP($B530,[4]Codes!$A:$K,4,FALSE)</f>
        <v>Category option</v>
      </c>
      <c r="F530" s="238">
        <f>VLOOKUP($B530,[4]Codes!$A:$K,5,FALSE)</f>
        <v>998</v>
      </c>
      <c r="G530" s="50"/>
      <c r="H530" s="50"/>
      <c r="I530" s="50"/>
      <c r="J530" s="50"/>
      <c r="K530" s="238" t="str">
        <f>VLOOKUP($B530,[4]Codes!$A:$K,9,FALSE)</f>
        <v>Don't know</v>
      </c>
      <c r="L530" s="405"/>
      <c r="M530" s="405" t="str">
        <f>VLOOKUP($B530,[4]Codes!$A:$K,11,FALSE)</f>
        <v>La hatene</v>
      </c>
      <c r="N530" s="47" t="s">
        <v>139</v>
      </c>
      <c r="R530" s="41" t="s">
        <v>140</v>
      </c>
    </row>
    <row r="531" spans="1:18" outlineLevel="1">
      <c r="B531" s="52" t="s">
        <v>923</v>
      </c>
      <c r="C531" s="238" t="str">
        <f>VLOOKUP($B531,[4]Codes!$A:$K,2,FALSE)</f>
        <v>Response</v>
      </c>
      <c r="D531" s="50"/>
      <c r="E531" s="238" t="str">
        <f>VLOOKUP($B531,[4]Codes!$A:$K,4,FALSE)</f>
        <v>Category option</v>
      </c>
      <c r="F531" s="238">
        <f>VLOOKUP($B531,[4]Codes!$A:$K,5,FALSE)</f>
        <v>999</v>
      </c>
      <c r="G531" s="50"/>
      <c r="H531" s="50"/>
      <c r="I531" s="50"/>
      <c r="J531" s="50"/>
      <c r="K531" s="238" t="str">
        <f>VLOOKUP($B531,[4]Codes!$A:$K,9,FALSE)</f>
        <v>Refused to answer</v>
      </c>
      <c r="L531" s="405"/>
      <c r="M531" s="405" t="str">
        <f>VLOOKUP($B531,[4]Codes!$A:$K,11,FALSE)</f>
        <v>Lakohi fo resposta</v>
      </c>
      <c r="N531" s="47" t="s">
        <v>139</v>
      </c>
      <c r="R531" s="41" t="s">
        <v>140</v>
      </c>
    </row>
    <row r="532" spans="1:18" s="204" customFormat="1">
      <c r="A532" s="205" t="s">
        <v>501</v>
      </c>
      <c r="B532" s="203"/>
      <c r="C532" s="203"/>
      <c r="D532" s="203"/>
      <c r="E532" s="203"/>
      <c r="F532" s="203"/>
      <c r="G532" s="205"/>
      <c r="H532" s="205"/>
      <c r="I532" s="205"/>
      <c r="J532" s="203"/>
      <c r="K532" s="205"/>
      <c r="L532" s="205"/>
      <c r="M532" s="261"/>
      <c r="N532" s="248"/>
      <c r="O532" s="203"/>
      <c r="P532" s="203"/>
      <c r="Q532" s="203"/>
      <c r="R532" s="269" t="s">
        <v>140</v>
      </c>
    </row>
    <row r="533" spans="1:18" s="35" customFormat="1">
      <c r="B533" s="49"/>
      <c r="C533" s="49"/>
      <c r="D533" s="49"/>
      <c r="E533" s="49"/>
      <c r="F533" s="49"/>
      <c r="G533" s="27"/>
      <c r="H533" s="27"/>
      <c r="I533" s="27"/>
      <c r="J533" s="49"/>
      <c r="L533" s="49"/>
      <c r="M533" s="49"/>
      <c r="N533" s="62"/>
      <c r="O533" s="49"/>
      <c r="P533" s="49"/>
      <c r="Q533" s="49"/>
      <c r="R533" s="49"/>
    </row>
    <row r="534" spans="1:18" s="35" customFormat="1">
      <c r="B534" s="49"/>
      <c r="C534" s="49"/>
      <c r="D534" s="49"/>
      <c r="E534" s="49"/>
      <c r="F534" s="49"/>
      <c r="G534" s="27"/>
      <c r="H534" s="27"/>
      <c r="I534" s="27"/>
      <c r="J534" s="49"/>
      <c r="L534" s="49"/>
      <c r="M534" s="49"/>
      <c r="N534" s="62"/>
      <c r="O534" s="49"/>
      <c r="P534" s="49"/>
      <c r="Q534" s="49"/>
      <c r="R534" s="49"/>
    </row>
    <row r="535" spans="1:18" s="35" customFormat="1">
      <c r="B535" s="49"/>
      <c r="C535" s="49"/>
      <c r="D535" s="49"/>
      <c r="E535" s="49"/>
      <c r="F535" s="49"/>
      <c r="G535" s="27"/>
      <c r="H535" s="27"/>
      <c r="I535" s="27"/>
      <c r="J535" s="49"/>
      <c r="L535" s="49"/>
      <c r="M535" s="49"/>
      <c r="N535" s="62"/>
      <c r="O535" s="49"/>
      <c r="P535" s="49"/>
      <c r="Q535" s="49"/>
      <c r="R535" s="49"/>
    </row>
    <row r="536" spans="1:18" s="35" customFormat="1">
      <c r="B536" s="49"/>
      <c r="C536" s="49"/>
      <c r="D536" s="49"/>
      <c r="E536" s="49"/>
      <c r="F536" s="49"/>
      <c r="G536" s="27"/>
      <c r="H536" s="27"/>
      <c r="I536" s="27"/>
      <c r="J536" s="49"/>
      <c r="L536" s="49"/>
      <c r="M536" s="49"/>
      <c r="N536" s="62"/>
      <c r="O536" s="49"/>
      <c r="P536" s="49"/>
      <c r="Q536" s="49"/>
      <c r="R536" s="49"/>
    </row>
    <row r="537" spans="1:18" s="35" customFormat="1">
      <c r="B537" s="49"/>
      <c r="C537" s="49"/>
      <c r="D537" s="49"/>
      <c r="E537" s="49"/>
      <c r="F537" s="49"/>
      <c r="G537" s="27"/>
      <c r="H537" s="27"/>
      <c r="I537" s="27"/>
      <c r="J537" s="49"/>
      <c r="L537" s="49"/>
      <c r="M537" s="49"/>
      <c r="N537" s="62"/>
      <c r="O537" s="49"/>
      <c r="P537" s="49"/>
      <c r="Q537" s="49"/>
      <c r="R537" s="49"/>
    </row>
  </sheetData>
  <mergeCells count="50">
    <mergeCell ref="L87:M87"/>
    <mergeCell ref="J2:K2"/>
    <mergeCell ref="J4:K4"/>
    <mergeCell ref="L4:M4"/>
    <mergeCell ref="L8:M8"/>
    <mergeCell ref="L40:M40"/>
    <mergeCell ref="J43:K43"/>
    <mergeCell ref="L62:M62"/>
    <mergeCell ref="J68:K68"/>
    <mergeCell ref="L72:M72"/>
    <mergeCell ref="L37:M37"/>
    <mergeCell ref="L58:M58"/>
    <mergeCell ref="J40:K40"/>
    <mergeCell ref="J37:K37"/>
    <mergeCell ref="L138:M138"/>
    <mergeCell ref="L90:M90"/>
    <mergeCell ref="L93:M93"/>
    <mergeCell ref="L106:M106"/>
    <mergeCell ref="J117:K117"/>
    <mergeCell ref="L117:M117"/>
    <mergeCell ref="J120:K120"/>
    <mergeCell ref="L120:M120"/>
    <mergeCell ref="L133:M133"/>
    <mergeCell ref="L135:M135"/>
    <mergeCell ref="L113:M113"/>
    <mergeCell ref="L261:M261"/>
    <mergeCell ref="J141:K141"/>
    <mergeCell ref="L154:M154"/>
    <mergeCell ref="J165:K165"/>
    <mergeCell ref="L165:M165"/>
    <mergeCell ref="J168:K168"/>
    <mergeCell ref="L168:M168"/>
    <mergeCell ref="J209:K209"/>
    <mergeCell ref="L209:M209"/>
    <mergeCell ref="L224:M224"/>
    <mergeCell ref="J230:K230"/>
    <mergeCell ref="L161:M161"/>
    <mergeCell ref="J527:K527"/>
    <mergeCell ref="L527:M527"/>
    <mergeCell ref="L269:M269"/>
    <mergeCell ref="L290:M290"/>
    <mergeCell ref="L311:M311"/>
    <mergeCell ref="L383:M383"/>
    <mergeCell ref="J449:K449"/>
    <mergeCell ref="L449:M449"/>
    <mergeCell ref="J474:K474"/>
    <mergeCell ref="L474:M474"/>
    <mergeCell ref="L511:M511"/>
    <mergeCell ref="J519:K519"/>
    <mergeCell ref="L519:M519"/>
  </mergeCells>
  <conditionalFormatting sqref="D261 D8 D269 D283 D495 D511 D333:D334 D357 D382 D373 D410 D427 D325 D246:D247 D533:D65536 D36 D289 D310 D235 D445 D2 D179 D134 D131 D229 D150 D65:D66 D93 D102 D328 D413:D414 D448 D86:D87 D99">
    <cfRule type="cellIs" dxfId="596" priority="128" operator="equal">
      <formula>"Observation"</formula>
    </cfRule>
  </conditionalFormatting>
  <conditionalFormatting sqref="D311">
    <cfRule type="cellIs" dxfId="595" priority="127" operator="equal">
      <formula>"Observation"</formula>
    </cfRule>
  </conditionalFormatting>
  <conditionalFormatting sqref="D332">
    <cfRule type="cellIs" dxfId="594" priority="125" operator="equal">
      <formula>"Observation"</formula>
    </cfRule>
  </conditionalFormatting>
  <conditionalFormatting sqref="D331">
    <cfRule type="cellIs" dxfId="593" priority="126" operator="equal">
      <formula>"Observation"</formula>
    </cfRule>
  </conditionalFormatting>
  <conditionalFormatting sqref="D381">
    <cfRule type="cellIs" dxfId="592" priority="124" operator="equal">
      <formula>"Observation"</formula>
    </cfRule>
  </conditionalFormatting>
  <conditionalFormatting sqref="D3">
    <cfRule type="cellIs" dxfId="591" priority="123" operator="equal">
      <formula>"Observation"</formula>
    </cfRule>
  </conditionalFormatting>
  <conditionalFormatting sqref="D474">
    <cfRule type="cellIs" dxfId="590" priority="122" operator="equal">
      <formula>"Observation"</formula>
    </cfRule>
  </conditionalFormatting>
  <conditionalFormatting sqref="D451">
    <cfRule type="cellIs" dxfId="589" priority="121" operator="equal">
      <formula>"Observation"</formula>
    </cfRule>
  </conditionalFormatting>
  <conditionalFormatting sqref="D484">
    <cfRule type="cellIs" dxfId="588" priority="120" operator="equal">
      <formula>"Observation"</formula>
    </cfRule>
  </conditionalFormatting>
  <conditionalFormatting sqref="D469">
    <cfRule type="cellIs" dxfId="587" priority="119" operator="equal">
      <formula>"Observation"</formula>
    </cfRule>
  </conditionalFormatting>
  <conditionalFormatting sqref="D259">
    <cfRule type="cellIs" dxfId="586" priority="115" operator="equal">
      <formula>"Observation"</formula>
    </cfRule>
  </conditionalFormatting>
  <conditionalFormatting sqref="D265">
    <cfRule type="cellIs" dxfId="585" priority="118" operator="equal">
      <formula>"Observation"</formula>
    </cfRule>
  </conditionalFormatting>
  <conditionalFormatting sqref="D260">
    <cfRule type="cellIs" dxfId="584" priority="117" operator="equal">
      <formula>"Observation"</formula>
    </cfRule>
  </conditionalFormatting>
  <conditionalFormatting sqref="D264">
    <cfRule type="cellIs" dxfId="583" priority="116" operator="equal">
      <formula>"Observation"</formula>
    </cfRule>
  </conditionalFormatting>
  <conditionalFormatting sqref="D147">
    <cfRule type="cellIs" dxfId="582" priority="114" operator="equal">
      <formula>"Observation"</formula>
    </cfRule>
  </conditionalFormatting>
  <conditionalFormatting sqref="D195">
    <cfRule type="cellIs" dxfId="581" priority="113" operator="equal">
      <formula>"Observation"</formula>
    </cfRule>
  </conditionalFormatting>
  <conditionalFormatting sqref="D287">
    <cfRule type="cellIs" dxfId="580" priority="112" operator="equal">
      <formula>"Observation"</formula>
    </cfRule>
  </conditionalFormatting>
  <conditionalFormatting sqref="D286">
    <cfRule type="cellIs" dxfId="579" priority="111" operator="equal">
      <formula>"Observation"</formula>
    </cfRule>
  </conditionalFormatting>
  <conditionalFormatting sqref="D288">
    <cfRule type="cellIs" dxfId="578" priority="110" operator="equal">
      <formula>"Observation"</formula>
    </cfRule>
  </conditionalFormatting>
  <conditionalFormatting sqref="D468">
    <cfRule type="cellIs" dxfId="577" priority="109" operator="equal">
      <formula>"Observation"</formula>
    </cfRule>
  </conditionalFormatting>
  <conditionalFormatting sqref="D494">
    <cfRule type="cellIs" dxfId="576" priority="108" operator="equal">
      <formula>"Observation"</formula>
    </cfRule>
  </conditionalFormatting>
  <conditionalFormatting sqref="D449">
    <cfRule type="cellIs" dxfId="575" priority="107" operator="equal">
      <formula>"Observation"</formula>
    </cfRule>
  </conditionalFormatting>
  <conditionalFormatting sqref="D450">
    <cfRule type="cellIs" dxfId="574" priority="106" operator="equal">
      <formula>"Observation"</formula>
    </cfRule>
  </conditionalFormatting>
  <conditionalFormatting sqref="D532">
    <cfRule type="cellIs" dxfId="573" priority="105" operator="equal">
      <formula>"Observation"</formula>
    </cfRule>
  </conditionalFormatting>
  <conditionalFormatting sqref="D514">
    <cfRule type="cellIs" dxfId="572" priority="104" operator="equal">
      <formula>"Observation"</formula>
    </cfRule>
  </conditionalFormatting>
  <conditionalFormatting sqref="D356">
    <cfRule type="cellIs" dxfId="571" priority="103" operator="equal">
      <formula>"Observation"</formula>
    </cfRule>
  </conditionalFormatting>
  <conditionalFormatting sqref="D376">
    <cfRule type="cellIs" dxfId="570" priority="102" operator="equal">
      <formula>"Observation"</formula>
    </cfRule>
  </conditionalFormatting>
  <conditionalFormatting sqref="D394">
    <cfRule type="cellIs" dxfId="569" priority="101" operator="equal">
      <formula>"Observation"</formula>
    </cfRule>
  </conditionalFormatting>
  <conditionalFormatting sqref="D510">
    <cfRule type="cellIs" dxfId="568" priority="100" operator="equal">
      <formula>"Observation"</formula>
    </cfRule>
  </conditionalFormatting>
  <conditionalFormatting sqref="D372">
    <cfRule type="cellIs" dxfId="567" priority="99" operator="equal">
      <formula>"Observation"</formula>
    </cfRule>
  </conditionalFormatting>
  <conditionalFormatting sqref="D409">
    <cfRule type="cellIs" dxfId="566" priority="98" operator="equal">
      <formula>"Observation"</formula>
    </cfRule>
  </conditionalFormatting>
  <conditionalFormatting sqref="D431">
    <cfRule type="cellIs" dxfId="565" priority="96" operator="equal">
      <formula>"Observation"</formula>
    </cfRule>
  </conditionalFormatting>
  <conditionalFormatting sqref="D430">
    <cfRule type="cellIs" dxfId="564" priority="97" operator="equal">
      <formula>"Observation"</formula>
    </cfRule>
  </conditionalFormatting>
  <conditionalFormatting sqref="D444">
    <cfRule type="cellIs" dxfId="563" priority="95" operator="equal">
      <formula>"Observation"</formula>
    </cfRule>
  </conditionalFormatting>
  <conditionalFormatting sqref="D426">
    <cfRule type="cellIs" dxfId="562" priority="94" operator="equal">
      <formula>"Observation"</formula>
    </cfRule>
  </conditionalFormatting>
  <conditionalFormatting sqref="D524">
    <cfRule type="cellIs" dxfId="561" priority="93" operator="equal">
      <formula>"Observation"</formula>
    </cfRule>
  </conditionalFormatting>
  <conditionalFormatting sqref="D519">
    <cfRule type="cellIs" dxfId="560" priority="92" operator="equal">
      <formula>"Observation"</formula>
    </cfRule>
  </conditionalFormatting>
  <conditionalFormatting sqref="D527">
    <cfRule type="cellIs" dxfId="559" priority="91" operator="equal">
      <formula>"Observation"</formula>
    </cfRule>
  </conditionalFormatting>
  <conditionalFormatting sqref="D383">
    <cfRule type="cellIs" dxfId="558" priority="90" operator="equal">
      <formula>"Observation"</formula>
    </cfRule>
  </conditionalFormatting>
  <conditionalFormatting sqref="D393">
    <cfRule type="cellIs" dxfId="557" priority="89" operator="equal">
      <formula>"Observation"</formula>
    </cfRule>
  </conditionalFormatting>
  <conditionalFormatting sqref="D230">
    <cfRule type="cellIs" dxfId="556" priority="88" operator="equal">
      <formula>"Observation"</formula>
    </cfRule>
  </conditionalFormatting>
  <conditionalFormatting sqref="D48">
    <cfRule type="cellIs" dxfId="555" priority="87" operator="equal">
      <formula>"Observation"</formula>
    </cfRule>
  </conditionalFormatting>
  <conditionalFormatting sqref="D51">
    <cfRule type="cellIs" dxfId="554" priority="86" operator="equal">
      <formula>"Observation"</formula>
    </cfRule>
  </conditionalFormatting>
  <conditionalFormatting sqref="D55">
    <cfRule type="cellIs" dxfId="553" priority="85" operator="equal">
      <formula>"Observation"</formula>
    </cfRule>
  </conditionalFormatting>
  <conditionalFormatting sqref="D266">
    <cfRule type="cellIs" dxfId="552" priority="84" operator="equal">
      <formula>"Observation"</formula>
    </cfRule>
  </conditionalFormatting>
  <conditionalFormatting sqref="D304 D307">
    <cfRule type="cellIs" dxfId="551" priority="83" operator="equal">
      <formula>"Observation"</formula>
    </cfRule>
  </conditionalFormatting>
  <conditionalFormatting sqref="D290">
    <cfRule type="cellIs" dxfId="550" priority="82" operator="equal">
      <formula>"Observation"</formula>
    </cfRule>
  </conditionalFormatting>
  <conditionalFormatting sqref="D4">
    <cfRule type="cellIs" dxfId="549" priority="81" operator="equal">
      <formula>"Observation"</formula>
    </cfRule>
  </conditionalFormatting>
  <conditionalFormatting sqref="D68">
    <cfRule type="cellIs" dxfId="548" priority="80" operator="equal">
      <formula>"Observation"</formula>
    </cfRule>
  </conditionalFormatting>
  <conditionalFormatting sqref="D132">
    <cfRule type="cellIs" dxfId="547" priority="78" operator="equal">
      <formula>"Observation"</formula>
    </cfRule>
  </conditionalFormatting>
  <conditionalFormatting sqref="D160">
    <cfRule type="cellIs" dxfId="546" priority="79" operator="equal">
      <formula>"Observation"</formula>
    </cfRule>
  </conditionalFormatting>
  <conditionalFormatting sqref="D71">
    <cfRule type="cellIs" dxfId="545" priority="77" operator="equal">
      <formula>"Observation"</formula>
    </cfRule>
  </conditionalFormatting>
  <conditionalFormatting sqref="D67">
    <cfRule type="cellIs" dxfId="544" priority="75" operator="equal">
      <formula>"Observation"</formula>
    </cfRule>
  </conditionalFormatting>
  <conditionalFormatting sqref="D178">
    <cfRule type="cellIs" dxfId="543" priority="76" operator="equal">
      <formula>"Observation"</formula>
    </cfRule>
  </conditionalFormatting>
  <conditionalFormatting sqref="D112">
    <cfRule type="cellIs" dxfId="542" priority="74" operator="equal">
      <formula>"Observation"</formula>
    </cfRule>
  </conditionalFormatting>
  <conditionalFormatting sqref="D130">
    <cfRule type="cellIs" dxfId="541" priority="73" operator="equal">
      <formula>"Observation"</formula>
    </cfRule>
  </conditionalFormatting>
  <conditionalFormatting sqref="D209">
    <cfRule type="cellIs" dxfId="540" priority="71" operator="equal">
      <formula>"Observation"</formula>
    </cfRule>
  </conditionalFormatting>
  <conditionalFormatting sqref="D190">
    <cfRule type="cellIs" dxfId="539" priority="72" operator="equal">
      <formula>"Observation"</formula>
    </cfRule>
  </conditionalFormatting>
  <conditionalFormatting sqref="D180">
    <cfRule type="cellIs" dxfId="538" priority="70" operator="equal">
      <formula>"Observation"</formula>
    </cfRule>
  </conditionalFormatting>
  <conditionalFormatting sqref="D191">
    <cfRule type="cellIs" dxfId="537" priority="68" operator="equal">
      <formula>"Observation"</formula>
    </cfRule>
  </conditionalFormatting>
  <conditionalFormatting sqref="D214">
    <cfRule type="cellIs" dxfId="536" priority="66" operator="equal">
      <formula>"Observation"</formula>
    </cfRule>
  </conditionalFormatting>
  <conditionalFormatting sqref="D34:D35">
    <cfRule type="cellIs" dxfId="535" priority="65" operator="equal">
      <formula>"Observation"</formula>
    </cfRule>
  </conditionalFormatting>
  <conditionalFormatting sqref="D141">
    <cfRule type="cellIs" dxfId="534" priority="64" operator="equal">
      <formula>"Observation"</formula>
    </cfRule>
  </conditionalFormatting>
  <conditionalFormatting sqref="D498">
    <cfRule type="cellIs" dxfId="533" priority="58" operator="equal">
      <formula>"Observation"</formula>
    </cfRule>
  </conditionalFormatting>
  <conditionalFormatting sqref="D397">
    <cfRule type="cellIs" dxfId="532" priority="61" operator="equal">
      <formula>"Observation"</formula>
    </cfRule>
  </conditionalFormatting>
  <conditionalFormatting sqref="D41">
    <cfRule type="cellIs" dxfId="531" priority="55" operator="equal">
      <formula>"Observation"</formula>
    </cfRule>
  </conditionalFormatting>
  <conditionalFormatting sqref="D363">
    <cfRule type="cellIs" dxfId="530" priority="60" operator="equal">
      <formula>"Observation"</formula>
    </cfRule>
  </conditionalFormatting>
  <conditionalFormatting sqref="D360">
    <cfRule type="cellIs" dxfId="529" priority="59" operator="equal">
      <formula>"Observation"</formula>
    </cfRule>
  </conditionalFormatting>
  <conditionalFormatting sqref="D37:D38">
    <cfRule type="cellIs" dxfId="528" priority="57" operator="equal">
      <formula>"Observation"</formula>
    </cfRule>
  </conditionalFormatting>
  <conditionalFormatting sqref="D49">
    <cfRule type="cellIs" dxfId="527" priority="54" operator="equal">
      <formula>"Observation"</formula>
    </cfRule>
  </conditionalFormatting>
  <conditionalFormatting sqref="D52">
    <cfRule type="cellIs" dxfId="526" priority="53" operator="equal">
      <formula>"Observation"</formula>
    </cfRule>
  </conditionalFormatting>
  <conditionalFormatting sqref="D53">
    <cfRule type="cellIs" dxfId="525" priority="52" operator="equal">
      <formula>"Observation"</formula>
    </cfRule>
  </conditionalFormatting>
  <conditionalFormatting sqref="D56">
    <cfRule type="cellIs" dxfId="524" priority="51" operator="equal">
      <formula>"Observation"</formula>
    </cfRule>
  </conditionalFormatting>
  <conditionalFormatting sqref="D59">
    <cfRule type="cellIs" dxfId="523" priority="50" operator="equal">
      <formula>"Observation"</formula>
    </cfRule>
  </conditionalFormatting>
  <conditionalFormatting sqref="D60">
    <cfRule type="cellIs" dxfId="522" priority="49" operator="equal">
      <formula>"Observation"</formula>
    </cfRule>
  </conditionalFormatting>
  <conditionalFormatting sqref="D63">
    <cfRule type="cellIs" dxfId="521" priority="48" operator="equal">
      <formula>"Observation"</formula>
    </cfRule>
  </conditionalFormatting>
  <conditionalFormatting sqref="D136">
    <cfRule type="cellIs" dxfId="520" priority="47" operator="equal">
      <formula>"Observation"</formula>
    </cfRule>
  </conditionalFormatting>
  <conditionalFormatting sqref="D139">
    <cfRule type="cellIs" dxfId="519" priority="46" operator="equal">
      <formula>"Observation"</formula>
    </cfRule>
  </conditionalFormatting>
  <conditionalFormatting sqref="D155">
    <cfRule type="cellIs" dxfId="518" priority="45" operator="equal">
      <formula>"Observation"</formula>
    </cfRule>
  </conditionalFormatting>
  <conditionalFormatting sqref="D158">
    <cfRule type="cellIs" dxfId="517" priority="44" operator="equal">
      <formula>"Observation"</formula>
    </cfRule>
  </conditionalFormatting>
  <conditionalFormatting sqref="D166">
    <cfRule type="cellIs" dxfId="516" priority="43" operator="equal">
      <formula>"Observation"</formula>
    </cfRule>
  </conditionalFormatting>
  <conditionalFormatting sqref="D169">
    <cfRule type="cellIs" dxfId="515" priority="42" operator="equal">
      <formula>"Observation"</formula>
    </cfRule>
  </conditionalFormatting>
  <conditionalFormatting sqref="D88">
    <cfRule type="cellIs" dxfId="514" priority="41" operator="equal">
      <formula>"Observation"</formula>
    </cfRule>
  </conditionalFormatting>
  <conditionalFormatting sqref="D91">
    <cfRule type="cellIs" dxfId="513" priority="40" operator="equal">
      <formula>"Observation"</formula>
    </cfRule>
  </conditionalFormatting>
  <conditionalFormatting sqref="D100">
    <cfRule type="cellIs" dxfId="512" priority="39" operator="equal">
      <formula>"Observation"</formula>
    </cfRule>
  </conditionalFormatting>
  <conditionalFormatting sqref="D107">
    <cfRule type="cellIs" dxfId="511" priority="38" operator="equal">
      <formula>"Observation"</formula>
    </cfRule>
  </conditionalFormatting>
  <conditionalFormatting sqref="D110">
    <cfRule type="cellIs" dxfId="510" priority="37" operator="equal">
      <formula>"Observation"</formula>
    </cfRule>
  </conditionalFormatting>
  <conditionalFormatting sqref="D118">
    <cfRule type="cellIs" dxfId="509" priority="36" operator="equal">
      <formula>"Observation"</formula>
    </cfRule>
  </conditionalFormatting>
  <conditionalFormatting sqref="D121">
    <cfRule type="cellIs" dxfId="508" priority="35" operator="equal">
      <formula>"Observation"</formula>
    </cfRule>
  </conditionalFormatting>
  <conditionalFormatting sqref="D262">
    <cfRule type="cellIs" dxfId="507" priority="34" operator="equal">
      <formula>"Observation"</formula>
    </cfRule>
  </conditionalFormatting>
  <conditionalFormatting sqref="D284">
    <cfRule type="cellIs" dxfId="506" priority="33" operator="equal">
      <formula>"Observation"</formula>
    </cfRule>
  </conditionalFormatting>
  <conditionalFormatting sqref="D305">
    <cfRule type="cellIs" dxfId="505" priority="32" operator="equal">
      <formula>"Observation"</formula>
    </cfRule>
  </conditionalFormatting>
  <conditionalFormatting sqref="D308">
    <cfRule type="cellIs" dxfId="504" priority="31" operator="equal">
      <formula>"Observation"</formula>
    </cfRule>
  </conditionalFormatting>
  <conditionalFormatting sqref="D326">
    <cfRule type="cellIs" dxfId="503" priority="30" operator="equal">
      <formula>"Observation"</formula>
    </cfRule>
  </conditionalFormatting>
  <conditionalFormatting sqref="D329">
    <cfRule type="cellIs" dxfId="502" priority="29" operator="equal">
      <formula>"Observation"</formula>
    </cfRule>
  </conditionalFormatting>
  <conditionalFormatting sqref="D358">
    <cfRule type="cellIs" dxfId="501" priority="28" operator="equal">
      <formula>"Observation"</formula>
    </cfRule>
  </conditionalFormatting>
  <conditionalFormatting sqref="D361">
    <cfRule type="cellIs" dxfId="500" priority="27" operator="equal">
      <formula>"Observation"</formula>
    </cfRule>
  </conditionalFormatting>
  <conditionalFormatting sqref="D512">
    <cfRule type="cellIs" dxfId="499" priority="18" operator="equal">
      <formula>"Observation"</formula>
    </cfRule>
  </conditionalFormatting>
  <conditionalFormatting sqref="D374">
    <cfRule type="cellIs" dxfId="498" priority="26" operator="equal">
      <formula>"Observation"</formula>
    </cfRule>
  </conditionalFormatting>
  <conditionalFormatting sqref="D395">
    <cfRule type="cellIs" dxfId="497" priority="25" operator="equal">
      <formula>"Observation"</formula>
    </cfRule>
  </conditionalFormatting>
  <conditionalFormatting sqref="D398">
    <cfRule type="cellIs" dxfId="496" priority="24" operator="equal">
      <formula>"Observation"</formula>
    </cfRule>
  </conditionalFormatting>
  <conditionalFormatting sqref="D411">
    <cfRule type="cellIs" dxfId="495" priority="23" operator="equal">
      <formula>"Observation"</formula>
    </cfRule>
  </conditionalFormatting>
  <conditionalFormatting sqref="D428">
    <cfRule type="cellIs" dxfId="494" priority="22" operator="equal">
      <formula>"Observation"</formula>
    </cfRule>
  </conditionalFormatting>
  <conditionalFormatting sqref="D446">
    <cfRule type="cellIs" dxfId="493" priority="21" operator="equal">
      <formula>"Observation"</formula>
    </cfRule>
  </conditionalFormatting>
  <conditionalFormatting sqref="D496">
    <cfRule type="cellIs" dxfId="492" priority="20" operator="equal">
      <formula>"Observation"</formula>
    </cfRule>
  </conditionalFormatting>
  <conditionalFormatting sqref="D499">
    <cfRule type="cellIs" dxfId="491" priority="19" operator="equal">
      <formula>"Observation"</formula>
    </cfRule>
  </conditionalFormatting>
  <conditionalFormatting sqref="D525">
    <cfRule type="cellIs" dxfId="490" priority="17" operator="equal">
      <formula>"Observation"</formula>
    </cfRule>
  </conditionalFormatting>
  <conditionalFormatting sqref="D148">
    <cfRule type="cellIs" dxfId="489" priority="16" operator="equal">
      <formula>"Observation"</formula>
    </cfRule>
  </conditionalFormatting>
  <conditionalFormatting sqref="D188">
    <cfRule type="cellIs" dxfId="488" priority="15" operator="equal">
      <formula>"Observation"</formula>
    </cfRule>
  </conditionalFormatting>
  <conditionalFormatting sqref="D501">
    <cfRule type="cellIs" dxfId="487" priority="14" operator="equal">
      <formula>"Observation"</formula>
    </cfRule>
  </conditionalFormatting>
  <conditionalFormatting sqref="D400">
    <cfRule type="cellIs" dxfId="486" priority="13" operator="equal">
      <formula>"Observation"</formula>
    </cfRule>
  </conditionalFormatting>
  <conditionalFormatting sqref="D40">
    <cfRule type="cellIs" dxfId="485" priority="12" operator="equal">
      <formula>"Observation"</formula>
    </cfRule>
  </conditionalFormatting>
  <conditionalFormatting sqref="D58">
    <cfRule type="cellIs" dxfId="484" priority="11" operator="equal">
      <formula>"Observation"</formula>
    </cfRule>
  </conditionalFormatting>
  <conditionalFormatting sqref="D62">
    <cfRule type="cellIs" dxfId="483" priority="10" operator="equal">
      <formula>"Observation"</formula>
    </cfRule>
  </conditionalFormatting>
  <conditionalFormatting sqref="D72">
    <cfRule type="cellIs" dxfId="482" priority="9" operator="equal">
      <formula>"Observation"</formula>
    </cfRule>
  </conditionalFormatting>
  <conditionalFormatting sqref="D90">
    <cfRule type="cellIs" dxfId="481" priority="8" operator="equal">
      <formula>"Observation"</formula>
    </cfRule>
  </conditionalFormatting>
  <conditionalFormatting sqref="D106">
    <cfRule type="cellIs" dxfId="480" priority="7" operator="equal">
      <formula>"Observation"</formula>
    </cfRule>
  </conditionalFormatting>
  <conditionalFormatting sqref="D113">
    <cfRule type="cellIs" dxfId="479" priority="6" operator="equal">
      <formula>"Observation"</formula>
    </cfRule>
  </conditionalFormatting>
  <conditionalFormatting sqref="D133">
    <cfRule type="cellIs" dxfId="478" priority="5" operator="equal">
      <formula>"Observation"</formula>
    </cfRule>
  </conditionalFormatting>
  <conditionalFormatting sqref="D135">
    <cfRule type="cellIs" dxfId="477" priority="4" operator="equal">
      <formula>"Observation"</formula>
    </cfRule>
  </conditionalFormatting>
  <conditionalFormatting sqref="D138">
    <cfRule type="cellIs" dxfId="476" priority="3" operator="equal">
      <formula>"Observation"</formula>
    </cfRule>
  </conditionalFormatting>
  <conditionalFormatting sqref="D161">
    <cfRule type="cellIs" dxfId="475" priority="2" operator="equal">
      <formula>"Observation"</formula>
    </cfRule>
  </conditionalFormatting>
  <conditionalFormatting sqref="D224">
    <cfRule type="cellIs" dxfId="474" priority="1" operator="equal">
      <formula>"Observation"</formula>
    </cfRule>
  </conditionalFormatting>
  <printOptions gridLines="1"/>
  <pageMargins left="0.7" right="0.7" top="0.75" bottom="0.75" header="0.3" footer="0.3"/>
  <pageSetup paperSize="9" scale="75" fitToHeight="0"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3" tint="-0.499984740745262"/>
    <outlinePr summaryBelow="0" summaryRight="0"/>
    <pageSetUpPr fitToPage="1"/>
  </sheetPr>
  <dimension ref="A1:T290"/>
  <sheetViews>
    <sheetView zoomScale="70" zoomScaleNormal="70" zoomScaleSheetLayoutView="70" workbookViewId="0">
      <pane xSplit="1" ySplit="2" topLeftCell="K212" activePane="bottomRight" state="frozen"/>
      <selection pane="topRight" activeCell="B1" sqref="B1"/>
      <selection pane="bottomLeft" activeCell="A3" sqref="A3"/>
      <selection pane="bottomRight" activeCell="L215" sqref="L215"/>
    </sheetView>
  </sheetViews>
  <sheetFormatPr defaultColWidth="8.85546875" defaultRowHeight="15.75" outlineLevelRow="1"/>
  <cols>
    <col min="1" max="1" width="9.42578125" style="35" customWidth="1"/>
    <col min="2" max="2" width="10.28515625" style="49" hidden="1" customWidth="1"/>
    <col min="3" max="3" width="11" style="49" hidden="1" customWidth="1"/>
    <col min="4" max="4" width="14.85546875" style="49" hidden="1" customWidth="1"/>
    <col min="5" max="5" width="23" style="49" hidden="1" customWidth="1"/>
    <col min="6" max="6" width="8" style="49" hidden="1" customWidth="1"/>
    <col min="7" max="8" width="2.7109375" style="27" hidden="1" customWidth="1"/>
    <col min="9" max="9" width="4.140625" style="27" hidden="1" customWidth="1"/>
    <col min="10" max="10" width="2.7109375" style="27" hidden="1" customWidth="1"/>
    <col min="11" max="11" width="6.7109375" style="428" customWidth="1"/>
    <col min="12" max="12" width="70.28515625" style="466" customWidth="1"/>
    <col min="13" max="13" width="6.42578125" style="428" customWidth="1"/>
    <col min="14" max="14" width="84.42578125" style="428" customWidth="1"/>
    <col min="15" max="15" width="11.28515625" style="62" customWidth="1"/>
    <col min="16" max="16" width="11.28515625" style="49" customWidth="1"/>
    <col min="17" max="16384" width="8.85546875" style="35"/>
  </cols>
  <sheetData>
    <row r="1" spans="1:20" s="407" customFormat="1" ht="45" customHeight="1">
      <c r="A1" s="407" t="s">
        <v>3041</v>
      </c>
      <c r="G1" s="408"/>
      <c r="H1" s="408"/>
      <c r="I1" s="408"/>
      <c r="J1" s="408"/>
      <c r="K1" s="465"/>
      <c r="L1" s="465"/>
      <c r="M1" s="465"/>
      <c r="N1" s="465"/>
      <c r="O1" s="409"/>
      <c r="P1" s="410"/>
    </row>
    <row r="2" spans="1:20">
      <c r="A2" s="77" t="s">
        <v>291</v>
      </c>
      <c r="B2" s="77" t="s">
        <v>292</v>
      </c>
      <c r="C2" s="77" t="s">
        <v>0</v>
      </c>
      <c r="D2" s="77" t="s">
        <v>1</v>
      </c>
      <c r="E2" s="77" t="s">
        <v>2</v>
      </c>
      <c r="F2" s="77" t="s">
        <v>3</v>
      </c>
      <c r="G2" s="5" t="s">
        <v>4</v>
      </c>
      <c r="H2" s="5" t="s">
        <v>5</v>
      </c>
      <c r="I2" s="5" t="s">
        <v>550</v>
      </c>
      <c r="J2" s="5" t="s">
        <v>551</v>
      </c>
      <c r="K2" s="515" t="s">
        <v>7</v>
      </c>
      <c r="L2" s="515"/>
      <c r="M2" s="417" t="s">
        <v>8</v>
      </c>
      <c r="N2" s="417"/>
      <c r="O2" s="34" t="s">
        <v>9</v>
      </c>
      <c r="P2" s="35" t="s">
        <v>131</v>
      </c>
      <c r="Q2" s="35" t="s">
        <v>132</v>
      </c>
      <c r="R2" s="35" t="s">
        <v>1716</v>
      </c>
      <c r="T2" s="35" t="s">
        <v>1717</v>
      </c>
    </row>
    <row r="3" spans="1:20">
      <c r="A3" s="175" t="s">
        <v>263</v>
      </c>
      <c r="B3" s="77"/>
      <c r="C3" s="35"/>
      <c r="D3" s="77"/>
      <c r="E3" s="77"/>
      <c r="F3" s="77"/>
      <c r="G3" s="35"/>
      <c r="H3" s="35"/>
      <c r="I3" s="35"/>
      <c r="J3" s="35"/>
      <c r="K3" s="466"/>
      <c r="L3" s="417"/>
      <c r="M3" s="417"/>
      <c r="N3" s="417"/>
      <c r="O3" s="34"/>
      <c r="P3" s="173" t="s">
        <v>140</v>
      </c>
    </row>
    <row r="4" spans="1:20" ht="51.75" customHeight="1">
      <c r="A4" s="49" t="s">
        <v>1718</v>
      </c>
      <c r="C4" s="176" t="s">
        <v>11</v>
      </c>
      <c r="D4" s="176" t="s">
        <v>137</v>
      </c>
      <c r="E4" s="176" t="s">
        <v>26</v>
      </c>
      <c r="F4" s="176" t="s">
        <v>54</v>
      </c>
      <c r="G4" s="35"/>
      <c r="H4" s="113"/>
      <c r="I4" s="113"/>
      <c r="J4" s="113"/>
      <c r="K4" s="513" t="s">
        <v>1719</v>
      </c>
      <c r="L4" s="513"/>
      <c r="M4" s="513" t="s">
        <v>1720</v>
      </c>
      <c r="N4" s="513"/>
      <c r="P4" s="115"/>
    </row>
    <row r="5" spans="1:20" outlineLevel="1">
      <c r="B5" s="93" t="s">
        <v>138</v>
      </c>
      <c r="C5" s="113" t="s">
        <v>24</v>
      </c>
      <c r="D5" s="113" t="s">
        <v>336</v>
      </c>
      <c r="E5" s="113" t="s">
        <v>58</v>
      </c>
      <c r="F5" s="113">
        <f>VLOOKUP($B5,[5]Codes!$A$1:$K$65536,5,FALSE)</f>
        <v>0</v>
      </c>
      <c r="G5" s="113"/>
      <c r="H5" s="113"/>
      <c r="I5" s="113"/>
      <c r="J5" s="113"/>
      <c r="K5" s="432"/>
      <c r="L5" s="432" t="s">
        <v>106</v>
      </c>
      <c r="M5" s="432"/>
      <c r="N5" s="432" t="s">
        <v>107</v>
      </c>
      <c r="O5" s="109" t="str">
        <f>A69</f>
        <v>F.09</v>
      </c>
      <c r="P5" s="115"/>
    </row>
    <row r="6" spans="1:20" outlineLevel="1">
      <c r="A6" s="93"/>
      <c r="B6" s="93" t="s">
        <v>141</v>
      </c>
      <c r="C6" s="113" t="s">
        <v>24</v>
      </c>
      <c r="D6" s="113" t="s">
        <v>336</v>
      </c>
      <c r="E6" s="113" t="s">
        <v>58</v>
      </c>
      <c r="F6" s="113">
        <f>VLOOKUP($B6,[5]Codes!$A$1:$K$65536,5,FALSE)</f>
        <v>1</v>
      </c>
      <c r="G6" s="113"/>
      <c r="H6" s="113"/>
      <c r="I6" s="113"/>
      <c r="J6" s="113"/>
      <c r="K6" s="432"/>
      <c r="L6" s="432" t="s">
        <v>108</v>
      </c>
      <c r="M6" s="432"/>
      <c r="N6" s="432" t="s">
        <v>109</v>
      </c>
      <c r="O6" s="109" t="str">
        <f>A9</f>
        <v>F.02</v>
      </c>
      <c r="P6" s="115"/>
    </row>
    <row r="7" spans="1:20" outlineLevel="1">
      <c r="B7" s="93" t="s">
        <v>320</v>
      </c>
      <c r="C7" s="113" t="s">
        <v>24</v>
      </c>
      <c r="D7" s="113" t="s">
        <v>336</v>
      </c>
      <c r="E7" s="113" t="s">
        <v>58</v>
      </c>
      <c r="F7" s="113">
        <f>VLOOKUP($B7,[5]Codes!$A$1:$K$65536,5,FALSE)</f>
        <v>98</v>
      </c>
      <c r="G7" s="113"/>
      <c r="H7" s="113"/>
      <c r="I7" s="113"/>
      <c r="J7" s="113"/>
      <c r="K7" s="432"/>
      <c r="L7" s="432" t="s">
        <v>484</v>
      </c>
      <c r="M7" s="432"/>
      <c r="N7" s="432" t="s">
        <v>485</v>
      </c>
      <c r="O7" s="109" t="str">
        <f>A69</f>
        <v>F.09</v>
      </c>
      <c r="P7" s="115"/>
    </row>
    <row r="8" spans="1:20" outlineLevel="1">
      <c r="B8" s="93" t="s">
        <v>923</v>
      </c>
      <c r="C8" s="113" t="s">
        <v>24</v>
      </c>
      <c r="D8" s="113" t="s">
        <v>336</v>
      </c>
      <c r="E8" s="113" t="s">
        <v>58</v>
      </c>
      <c r="F8" s="113">
        <f>VLOOKUP($B8,[5]Codes!$A$1:$K$65536,5,FALSE)</f>
        <v>99</v>
      </c>
      <c r="G8" s="113"/>
      <c r="H8" s="113"/>
      <c r="I8" s="113"/>
      <c r="J8" s="113"/>
      <c r="K8" s="432"/>
      <c r="L8" s="432" t="s">
        <v>924</v>
      </c>
      <c r="M8" s="432"/>
      <c r="N8" s="432" t="s">
        <v>925</v>
      </c>
      <c r="O8" s="109" t="str">
        <f>A69</f>
        <v>F.09</v>
      </c>
      <c r="P8" s="115"/>
    </row>
    <row r="9" spans="1:20" s="62" customFormat="1" ht="34.5" customHeight="1">
      <c r="A9" s="49" t="s">
        <v>1721</v>
      </c>
      <c r="B9" s="49"/>
      <c r="C9" s="113" t="s">
        <v>24</v>
      </c>
      <c r="D9" s="176" t="s">
        <v>137</v>
      </c>
      <c r="E9" s="176" t="s">
        <v>104</v>
      </c>
      <c r="F9" s="176" t="s">
        <v>54</v>
      </c>
      <c r="H9" s="49"/>
      <c r="I9" s="49"/>
      <c r="J9" s="49"/>
      <c r="K9" s="513" t="s">
        <v>1722</v>
      </c>
      <c r="L9" s="513"/>
      <c r="M9" s="513" t="s">
        <v>1723</v>
      </c>
      <c r="N9" s="513"/>
      <c r="O9" s="109" t="str">
        <f>A11</f>
        <v>F.03</v>
      </c>
      <c r="P9" s="115" t="s">
        <v>1724</v>
      </c>
      <c r="Q9" s="62" t="s">
        <v>108</v>
      </c>
    </row>
    <row r="10" spans="1:20" s="62" customFormat="1">
      <c r="A10" s="49"/>
      <c r="B10" s="49"/>
      <c r="C10" s="113" t="s">
        <v>24</v>
      </c>
      <c r="D10" s="176" t="s">
        <v>20</v>
      </c>
      <c r="E10" s="176" t="s">
        <v>674</v>
      </c>
      <c r="F10" s="176"/>
      <c r="H10" s="49"/>
      <c r="I10" s="49"/>
      <c r="J10" s="49"/>
      <c r="K10" s="428"/>
      <c r="L10" s="467"/>
      <c r="M10" s="428"/>
      <c r="N10" s="428"/>
      <c r="P10" s="115"/>
    </row>
    <row r="11" spans="1:20">
      <c r="A11" s="174" t="s">
        <v>1725</v>
      </c>
      <c r="B11" s="176"/>
      <c r="C11" s="176" t="s">
        <v>11</v>
      </c>
      <c r="D11" s="176" t="s">
        <v>137</v>
      </c>
      <c r="E11" s="176" t="s">
        <v>1726</v>
      </c>
      <c r="F11" s="176" t="s">
        <v>54</v>
      </c>
      <c r="G11" s="113"/>
      <c r="H11" s="113"/>
      <c r="I11" s="113"/>
      <c r="J11" s="113"/>
      <c r="K11" s="432" t="s">
        <v>1641</v>
      </c>
      <c r="M11" s="428" t="s">
        <v>1727</v>
      </c>
      <c r="O11" s="180"/>
      <c r="P11" s="115"/>
      <c r="R11" s="35" t="s">
        <v>1728</v>
      </c>
    </row>
    <row r="12" spans="1:20" outlineLevel="1">
      <c r="A12" s="93"/>
      <c r="B12" s="49" t="s">
        <v>1644</v>
      </c>
      <c r="C12" s="113" t="s">
        <v>24</v>
      </c>
      <c r="D12" s="113" t="s">
        <v>336</v>
      </c>
      <c r="E12" s="113" t="s">
        <v>58</v>
      </c>
      <c r="F12" s="113">
        <f>VLOOKUP($B12,[5]Codes!$A$1:$K$65536,5,FALSE)</f>
        <v>1</v>
      </c>
      <c r="G12" s="113"/>
      <c r="H12" s="113"/>
      <c r="I12" s="113"/>
      <c r="J12" s="113"/>
      <c r="L12" s="432" t="s">
        <v>1729</v>
      </c>
      <c r="M12" s="432"/>
      <c r="N12" s="432" t="str">
        <f>VLOOKUP($B12,[5]Codes!$A$1:$K$65536,11,FALSE)</f>
        <v>Eskola</v>
      </c>
      <c r="O12" s="109" t="str">
        <f>A29</f>
        <v>F.04</v>
      </c>
      <c r="P12" s="115" t="s">
        <v>140</v>
      </c>
      <c r="R12" s="35" t="s">
        <v>1730</v>
      </c>
    </row>
    <row r="13" spans="1:20" outlineLevel="1">
      <c r="A13" s="93"/>
      <c r="B13" s="49" t="s">
        <v>1645</v>
      </c>
      <c r="C13" s="113" t="s">
        <v>24</v>
      </c>
      <c r="D13" s="113" t="s">
        <v>336</v>
      </c>
      <c r="E13" s="113" t="s">
        <v>58</v>
      </c>
      <c r="F13" s="113">
        <f>VLOOKUP($B13,[5]Codes!$A$1:$K$65536,5,FALSE)</f>
        <v>2</v>
      </c>
      <c r="G13" s="113"/>
      <c r="H13" s="113"/>
      <c r="I13" s="113"/>
      <c r="J13" s="113"/>
      <c r="L13" s="432" t="s">
        <v>1731</v>
      </c>
      <c r="M13" s="432"/>
      <c r="N13" s="432" t="str">
        <f>VLOOKUP($B13,[5]Codes!$A$1:$K$65536,11,FALSE)</f>
        <v>Sentru saúde</v>
      </c>
      <c r="O13" s="109" t="str">
        <f>A29</f>
        <v>F.04</v>
      </c>
      <c r="P13" s="115" t="s">
        <v>140</v>
      </c>
    </row>
    <row r="14" spans="1:20" outlineLevel="1">
      <c r="A14" s="93"/>
      <c r="B14" s="49" t="s">
        <v>1646</v>
      </c>
      <c r="C14" s="113" t="s">
        <v>24</v>
      </c>
      <c r="D14" s="113" t="s">
        <v>336</v>
      </c>
      <c r="E14" s="113" t="s">
        <v>58</v>
      </c>
      <c r="F14" s="113">
        <f>VLOOKUP($B14,[5]Codes!$A$1:$K$65536,5,FALSE)</f>
        <v>3</v>
      </c>
      <c r="G14" s="113"/>
      <c r="H14" s="113"/>
      <c r="I14" s="113"/>
      <c r="J14" s="113"/>
      <c r="L14" s="432" t="s">
        <v>1732</v>
      </c>
      <c r="M14" s="432"/>
      <c r="N14" s="432" t="str">
        <f>VLOOKUP($B14,[5]Codes!$A$1:$K$65536,11,FALSE)</f>
        <v>Igreja ka edifísiu relijiozu seluk</v>
      </c>
      <c r="O14" s="109" t="str">
        <f>A29</f>
        <v>F.04</v>
      </c>
      <c r="P14" s="115" t="s">
        <v>140</v>
      </c>
    </row>
    <row r="15" spans="1:20" outlineLevel="1">
      <c r="A15" s="93"/>
      <c r="B15" s="49" t="s">
        <v>1647</v>
      </c>
      <c r="C15" s="113" t="s">
        <v>24</v>
      </c>
      <c r="D15" s="113" t="s">
        <v>336</v>
      </c>
      <c r="E15" s="113" t="s">
        <v>58</v>
      </c>
      <c r="F15" s="113">
        <f>VLOOKUP($B15,[5]Codes!$A$1:$K$65536,5,FALSE)</f>
        <v>4</v>
      </c>
      <c r="G15" s="113"/>
      <c r="H15" s="113"/>
      <c r="I15" s="113"/>
      <c r="J15" s="113"/>
      <c r="L15" s="432" t="s">
        <v>1733</v>
      </c>
      <c r="M15" s="432"/>
      <c r="N15" s="432" t="str">
        <f>VLOOKUP($B15,[5]Codes!$A$1:$K$65536,11,FALSE)</f>
        <v>Uma lulik / uma lisan / uma adat</v>
      </c>
      <c r="O15" s="109" t="str">
        <f>A29</f>
        <v>F.04</v>
      </c>
      <c r="P15" s="115" t="s">
        <v>140</v>
      </c>
    </row>
    <row r="16" spans="1:20" outlineLevel="1">
      <c r="A16" s="93"/>
      <c r="B16" s="49" t="s">
        <v>1648</v>
      </c>
      <c r="C16" s="113" t="s">
        <v>24</v>
      </c>
      <c r="D16" s="113" t="s">
        <v>336</v>
      </c>
      <c r="E16" s="113" t="s">
        <v>58</v>
      </c>
      <c r="F16" s="113">
        <f>VLOOKUP($B16,[5]Codes!$A$1:$K$65536,5,FALSE)</f>
        <v>5</v>
      </c>
      <c r="G16" s="113"/>
      <c r="H16" s="113"/>
      <c r="I16" s="113"/>
      <c r="J16" s="113"/>
      <c r="L16" s="432" t="s">
        <v>1734</v>
      </c>
      <c r="M16" s="432"/>
      <c r="N16" s="432" t="s">
        <v>1735</v>
      </c>
      <c r="O16" s="109" t="str">
        <f>A29</f>
        <v>F.04</v>
      </c>
      <c r="P16" s="115" t="s">
        <v>140</v>
      </c>
    </row>
    <row r="17" spans="1:16" outlineLevel="1">
      <c r="A17" s="93"/>
      <c r="B17" s="49" t="s">
        <v>1649</v>
      </c>
      <c r="C17" s="113" t="s">
        <v>24</v>
      </c>
      <c r="D17" s="113" t="s">
        <v>336</v>
      </c>
      <c r="E17" s="113" t="s">
        <v>58</v>
      </c>
      <c r="F17" s="113">
        <f>VLOOKUP($B17,[5]Codes!$A$1:$K$65536,5,FALSE)</f>
        <v>6</v>
      </c>
      <c r="G17" s="113"/>
      <c r="H17" s="113"/>
      <c r="I17" s="113"/>
      <c r="J17" s="113"/>
      <c r="L17" s="432" t="s">
        <v>1736</v>
      </c>
      <c r="M17" s="432"/>
      <c r="N17" s="432" t="s">
        <v>1737</v>
      </c>
      <c r="O17" s="109" t="str">
        <f>A29</f>
        <v>F.04</v>
      </c>
      <c r="P17" s="115" t="s">
        <v>140</v>
      </c>
    </row>
    <row r="18" spans="1:16" outlineLevel="1">
      <c r="A18" s="93"/>
      <c r="B18" s="49" t="s">
        <v>1650</v>
      </c>
      <c r="C18" s="113" t="s">
        <v>24</v>
      </c>
      <c r="D18" s="113" t="s">
        <v>336</v>
      </c>
      <c r="E18" s="113" t="s">
        <v>58</v>
      </c>
      <c r="F18" s="113">
        <f>VLOOKUP($B18,[5]Codes!$A$1:$K$65536,5,FALSE)</f>
        <v>7</v>
      </c>
      <c r="G18" s="113"/>
      <c r="H18" s="113"/>
      <c r="I18" s="113"/>
      <c r="J18" s="113"/>
      <c r="L18" s="432" t="s">
        <v>1738</v>
      </c>
      <c r="M18" s="432"/>
      <c r="N18" s="432" t="str">
        <f>VLOOKUP($B18,[5]Codes!$A$1:$K$65536,11,FALSE)</f>
        <v>Fornesimentu eletrisidade / monta tenaga surya</v>
      </c>
      <c r="O18" s="109" t="str">
        <f>A29</f>
        <v>F.04</v>
      </c>
      <c r="P18" s="115" t="s">
        <v>140</v>
      </c>
    </row>
    <row r="19" spans="1:16" outlineLevel="1">
      <c r="A19" s="93"/>
      <c r="B19" s="49" t="s">
        <v>1651</v>
      </c>
      <c r="C19" s="113" t="s">
        <v>24</v>
      </c>
      <c r="D19" s="113" t="s">
        <v>336</v>
      </c>
      <c r="E19" s="113" t="s">
        <v>58</v>
      </c>
      <c r="F19" s="113">
        <f>VLOOKUP($B19,[5]Codes!$A$1:$K$65536,5,FALSE)</f>
        <v>8</v>
      </c>
      <c r="G19" s="113"/>
      <c r="H19" s="113"/>
      <c r="I19" s="113"/>
      <c r="J19" s="113"/>
      <c r="L19" s="432" t="s">
        <v>1739</v>
      </c>
      <c r="M19" s="432"/>
      <c r="N19" s="432" t="str">
        <f>VLOOKUP($B19,[5]Codes!$A$1:$K$65536,11,FALSE)</f>
        <v>Estrada</v>
      </c>
      <c r="O19" s="109" t="str">
        <f>A29</f>
        <v>F.04</v>
      </c>
      <c r="P19" s="115" t="s">
        <v>140</v>
      </c>
    </row>
    <row r="20" spans="1:16" outlineLevel="1">
      <c r="A20" s="93"/>
      <c r="B20" s="49" t="s">
        <v>1653</v>
      </c>
      <c r="C20" s="113" t="s">
        <v>24</v>
      </c>
      <c r="D20" s="113" t="s">
        <v>336</v>
      </c>
      <c r="E20" s="113" t="s">
        <v>58</v>
      </c>
      <c r="F20" s="113">
        <f>VLOOKUP($B20,[5]Codes!$A$1:$K$65536,5,FALSE)</f>
        <v>9</v>
      </c>
      <c r="G20" s="113"/>
      <c r="H20" s="113"/>
      <c r="I20" s="113"/>
      <c r="J20" s="113"/>
      <c r="L20" s="432" t="s">
        <v>1740</v>
      </c>
      <c r="M20" s="432"/>
      <c r="N20" s="432" t="str">
        <f>VLOOKUP($B20,[5]Codes!$A$1:$K$65536,11,FALSE)</f>
        <v>Ponte</v>
      </c>
      <c r="O20" s="109" t="str">
        <f>A29</f>
        <v>F.04</v>
      </c>
      <c r="P20" s="115" t="s">
        <v>140</v>
      </c>
    </row>
    <row r="21" spans="1:16" outlineLevel="1">
      <c r="A21" s="93"/>
      <c r="B21" s="49" t="s">
        <v>1654</v>
      </c>
      <c r="C21" s="113" t="s">
        <v>24</v>
      </c>
      <c r="D21" s="113" t="s">
        <v>336</v>
      </c>
      <c r="E21" s="113" t="s">
        <v>58</v>
      </c>
      <c r="F21" s="113">
        <f>VLOOKUP($B21,[5]Codes!$A$1:$K$65536,5,FALSE)</f>
        <v>10</v>
      </c>
      <c r="G21" s="113"/>
      <c r="H21" s="113"/>
      <c r="I21" s="113"/>
      <c r="J21" s="113"/>
      <c r="L21" s="432" t="s">
        <v>1741</v>
      </c>
      <c r="M21" s="432"/>
      <c r="N21" s="432" t="s">
        <v>1742</v>
      </c>
      <c r="O21" s="109" t="str">
        <f>A29</f>
        <v>F.04</v>
      </c>
      <c r="P21" s="115" t="s">
        <v>140</v>
      </c>
    </row>
    <row r="22" spans="1:16" outlineLevel="1">
      <c r="A22" s="93"/>
      <c r="B22" s="49" t="s">
        <v>1655</v>
      </c>
      <c r="C22" s="113" t="s">
        <v>24</v>
      </c>
      <c r="D22" s="113" t="s">
        <v>336</v>
      </c>
      <c r="E22" s="113" t="s">
        <v>58</v>
      </c>
      <c r="F22" s="113">
        <f>VLOOKUP($B22,[5]Codes!$A$1:$K$65536,5,FALSE)</f>
        <v>11</v>
      </c>
      <c r="G22" s="113"/>
      <c r="H22" s="113"/>
      <c r="I22" s="113"/>
      <c r="J22" s="113"/>
      <c r="L22" s="432" t="s">
        <v>1743</v>
      </c>
      <c r="M22" s="432"/>
      <c r="N22" s="432" t="s">
        <v>1744</v>
      </c>
      <c r="O22" s="109" t="str">
        <f>A29</f>
        <v>F.04</v>
      </c>
      <c r="P22" s="115" t="s">
        <v>140</v>
      </c>
    </row>
    <row r="23" spans="1:16" outlineLevel="1">
      <c r="A23" s="93"/>
      <c r="B23" s="49" t="s">
        <v>1656</v>
      </c>
      <c r="C23" s="113" t="s">
        <v>24</v>
      </c>
      <c r="D23" s="113" t="s">
        <v>336</v>
      </c>
      <c r="E23" s="113" t="s">
        <v>58</v>
      </c>
      <c r="F23" s="113">
        <f>VLOOKUP($B23,[5]Codes!$A$1:$K$65536,5,FALSE)</f>
        <v>12</v>
      </c>
      <c r="G23" s="113"/>
      <c r="H23" s="113"/>
      <c r="I23" s="113"/>
      <c r="J23" s="113"/>
      <c r="L23" s="432" t="s">
        <v>1745</v>
      </c>
      <c r="M23" s="432"/>
      <c r="N23" s="432" t="s">
        <v>1746</v>
      </c>
      <c r="O23" s="109" t="str">
        <f>A29</f>
        <v>F.04</v>
      </c>
      <c r="P23" s="115" t="s">
        <v>140</v>
      </c>
    </row>
    <row r="24" spans="1:16" outlineLevel="1">
      <c r="A24" s="93"/>
      <c r="B24" s="49" t="s">
        <v>1657</v>
      </c>
      <c r="C24" s="113" t="s">
        <v>24</v>
      </c>
      <c r="D24" s="113" t="s">
        <v>336</v>
      </c>
      <c r="E24" s="113" t="s">
        <v>58</v>
      </c>
      <c r="F24" s="113">
        <f>VLOOKUP($B24,[5]Codes!$A$1:$K$65536,5,FALSE)</f>
        <v>13</v>
      </c>
      <c r="G24" s="113"/>
      <c r="H24" s="113"/>
      <c r="I24" s="113"/>
      <c r="J24" s="113"/>
      <c r="L24" s="432" t="s">
        <v>1747</v>
      </c>
      <c r="M24" s="432"/>
      <c r="N24" s="432" t="s">
        <v>1748</v>
      </c>
      <c r="O24" s="109" t="str">
        <f>A29</f>
        <v>F.04</v>
      </c>
      <c r="P24" s="115" t="s">
        <v>140</v>
      </c>
    </row>
    <row r="25" spans="1:16" outlineLevel="1">
      <c r="A25" s="93"/>
      <c r="B25" s="49" t="s">
        <v>1658</v>
      </c>
      <c r="C25" s="113" t="s">
        <v>24</v>
      </c>
      <c r="D25" s="113" t="s">
        <v>336</v>
      </c>
      <c r="E25" s="113" t="s">
        <v>58</v>
      </c>
      <c r="F25" s="113">
        <f>VLOOKUP($B25,[5]Codes!$A$1:$K$65536,5,FALSE)</f>
        <v>14</v>
      </c>
      <c r="G25" s="113"/>
      <c r="H25" s="113"/>
      <c r="I25" s="113"/>
      <c r="J25" s="113"/>
      <c r="L25" s="432" t="s">
        <v>1749</v>
      </c>
      <c r="M25" s="432"/>
      <c r="N25" s="432" t="str">
        <f>VLOOKUP($B25,[5]Codes!$A$1:$K$65536,11,FALSE)</f>
        <v>Kampu ka fasilidade desportu</v>
      </c>
      <c r="O25" s="109" t="str">
        <f>A29</f>
        <v>F.04</v>
      </c>
      <c r="P25" s="115" t="s">
        <v>140</v>
      </c>
    </row>
    <row r="26" spans="1:16" outlineLevel="1">
      <c r="A26" s="93"/>
      <c r="B26" s="93" t="s">
        <v>428</v>
      </c>
      <c r="C26" s="113" t="s">
        <v>24</v>
      </c>
      <c r="D26" s="113" t="s">
        <v>336</v>
      </c>
      <c r="E26" s="113" t="s">
        <v>58</v>
      </c>
      <c r="F26" s="113">
        <f>VLOOKUP($B26,[5]Codes!$A$1:$K$65536,5,FALSE)</f>
        <v>97</v>
      </c>
      <c r="G26" s="113"/>
      <c r="H26" s="113"/>
      <c r="I26" s="113"/>
      <c r="J26" s="113"/>
      <c r="L26" s="432" t="s">
        <v>155</v>
      </c>
      <c r="M26" s="432"/>
      <c r="N26" s="432" t="str">
        <f>VLOOKUP($B26,[5]Codes!$A$1:$K$65536,11,FALSE)</f>
        <v>Seluk (spesifika)</v>
      </c>
      <c r="O26" s="109" t="str">
        <f>A27</f>
        <v>F.03x</v>
      </c>
      <c r="P26" s="115" t="s">
        <v>140</v>
      </c>
    </row>
    <row r="27" spans="1:16">
      <c r="A27" s="174" t="s">
        <v>1750</v>
      </c>
      <c r="B27" s="176"/>
      <c r="C27" s="176" t="s">
        <v>11</v>
      </c>
      <c r="D27" s="176" t="s">
        <v>20</v>
      </c>
      <c r="E27" s="176" t="s">
        <v>66</v>
      </c>
      <c r="F27" s="176" t="s">
        <v>21</v>
      </c>
      <c r="G27" s="49"/>
      <c r="H27" s="49"/>
      <c r="I27" s="49"/>
      <c r="J27" s="49"/>
      <c r="K27" s="432" t="s">
        <v>1751</v>
      </c>
      <c r="M27" s="428" t="s">
        <v>1752</v>
      </c>
      <c r="N27" s="466"/>
      <c r="O27" s="180" t="str">
        <f>A29</f>
        <v>F.04</v>
      </c>
      <c r="P27" s="115" t="s">
        <v>140</v>
      </c>
    </row>
    <row r="28" spans="1:16" s="301" customFormat="1">
      <c r="A28" s="297" t="s">
        <v>1753</v>
      </c>
      <c r="B28" s="298"/>
      <c r="C28" s="298"/>
      <c r="D28" s="298"/>
      <c r="E28" s="298"/>
      <c r="F28" s="298"/>
      <c r="G28" s="297"/>
      <c r="H28" s="297"/>
      <c r="I28" s="297"/>
      <c r="J28" s="297" t="s">
        <v>1754</v>
      </c>
      <c r="K28" s="468"/>
      <c r="L28" s="469"/>
      <c r="M28" s="469"/>
      <c r="N28" s="469"/>
      <c r="O28" s="299"/>
      <c r="P28" s="300" t="s">
        <v>140</v>
      </c>
    </row>
    <row r="29" spans="1:16" s="62" customFormat="1">
      <c r="A29" s="49" t="s">
        <v>1755</v>
      </c>
      <c r="B29" s="49"/>
      <c r="C29" s="176" t="s">
        <v>11</v>
      </c>
      <c r="D29" s="176" t="s">
        <v>137</v>
      </c>
      <c r="E29" s="176" t="s">
        <v>121</v>
      </c>
      <c r="F29" s="176" t="s">
        <v>54</v>
      </c>
      <c r="H29" s="113"/>
      <c r="I29" s="113"/>
      <c r="J29" s="113"/>
      <c r="K29" s="428" t="s">
        <v>1756</v>
      </c>
      <c r="L29" s="467"/>
      <c r="M29" s="428" t="s">
        <v>1757</v>
      </c>
      <c r="N29" s="428"/>
      <c r="P29" s="115"/>
    </row>
    <row r="30" spans="1:16" s="62" customFormat="1" outlineLevel="1">
      <c r="A30" s="35"/>
      <c r="B30" s="35"/>
      <c r="C30" s="49" t="s">
        <v>24</v>
      </c>
      <c r="D30" s="111" t="s">
        <v>336</v>
      </c>
      <c r="E30" s="49" t="s">
        <v>58</v>
      </c>
      <c r="F30" s="49" t="s">
        <v>59</v>
      </c>
      <c r="H30" s="113"/>
      <c r="I30" s="113"/>
      <c r="J30" s="113"/>
      <c r="K30" s="470"/>
      <c r="L30" s="428" t="s">
        <v>1758</v>
      </c>
      <c r="M30" s="428"/>
      <c r="N30" s="428" t="s">
        <v>1759</v>
      </c>
      <c r="O30" s="109" t="str">
        <f>A39</f>
        <v>F.05</v>
      </c>
      <c r="P30" s="115"/>
    </row>
    <row r="31" spans="1:16" s="62" customFormat="1" outlineLevel="1">
      <c r="A31" s="35"/>
      <c r="B31" s="35"/>
      <c r="C31" s="49" t="s">
        <v>24</v>
      </c>
      <c r="D31" s="111" t="s">
        <v>336</v>
      </c>
      <c r="E31" s="49" t="s">
        <v>58</v>
      </c>
      <c r="F31" s="49" t="s">
        <v>59</v>
      </c>
      <c r="H31" s="113"/>
      <c r="I31" s="113"/>
      <c r="J31" s="113"/>
      <c r="K31" s="470"/>
      <c r="L31" s="428" t="s">
        <v>1760</v>
      </c>
      <c r="M31" s="428"/>
      <c r="N31" s="428" t="s">
        <v>1761</v>
      </c>
      <c r="O31" s="109" t="str">
        <f>A39</f>
        <v>F.05</v>
      </c>
      <c r="P31" s="115"/>
    </row>
    <row r="32" spans="1:16" s="62" customFormat="1" outlineLevel="1">
      <c r="A32" s="35"/>
      <c r="B32" s="35"/>
      <c r="C32" s="49" t="s">
        <v>24</v>
      </c>
      <c r="D32" s="111" t="s">
        <v>336</v>
      </c>
      <c r="E32" s="49" t="s">
        <v>58</v>
      </c>
      <c r="F32" s="49" t="s">
        <v>59</v>
      </c>
      <c r="H32" s="113"/>
      <c r="I32" s="113"/>
      <c r="J32" s="113"/>
      <c r="K32" s="470"/>
      <c r="L32" s="428" t="s">
        <v>1762</v>
      </c>
      <c r="M32" s="428"/>
      <c r="N32" s="428" t="s">
        <v>1763</v>
      </c>
      <c r="O32" s="109" t="str">
        <f>A39</f>
        <v>F.05</v>
      </c>
      <c r="P32" s="115"/>
    </row>
    <row r="33" spans="1:18" s="62" customFormat="1" outlineLevel="1">
      <c r="A33" s="35"/>
      <c r="B33" s="35"/>
      <c r="C33" s="49" t="s">
        <v>24</v>
      </c>
      <c r="D33" s="111" t="s">
        <v>336</v>
      </c>
      <c r="E33" s="49" t="s">
        <v>58</v>
      </c>
      <c r="F33" s="49" t="s">
        <v>59</v>
      </c>
      <c r="H33" s="113"/>
      <c r="I33" s="113"/>
      <c r="J33" s="113"/>
      <c r="K33" s="470"/>
      <c r="L33" s="428" t="s">
        <v>1764</v>
      </c>
      <c r="M33" s="428"/>
      <c r="N33" s="428" t="s">
        <v>1765</v>
      </c>
      <c r="O33" s="109" t="str">
        <f>A39</f>
        <v>F.05</v>
      </c>
      <c r="P33" s="115"/>
    </row>
    <row r="34" spans="1:18" s="62" customFormat="1" outlineLevel="1">
      <c r="A34" s="35"/>
      <c r="B34" s="35"/>
      <c r="C34" s="49" t="s">
        <v>24</v>
      </c>
      <c r="D34" s="111" t="s">
        <v>336</v>
      </c>
      <c r="E34" s="49" t="s">
        <v>58</v>
      </c>
      <c r="F34" s="49" t="s">
        <v>59</v>
      </c>
      <c r="H34" s="113"/>
      <c r="I34" s="113"/>
      <c r="J34" s="113"/>
      <c r="K34" s="470"/>
      <c r="L34" s="428" t="s">
        <v>1766</v>
      </c>
      <c r="M34" s="428"/>
      <c r="N34" s="428" t="s">
        <v>1767</v>
      </c>
      <c r="O34" s="109" t="str">
        <f>A39</f>
        <v>F.05</v>
      </c>
      <c r="P34" s="115"/>
    </row>
    <row r="35" spans="1:18" s="62" customFormat="1" outlineLevel="1">
      <c r="A35" s="35"/>
      <c r="B35" s="35"/>
      <c r="C35" s="49" t="s">
        <v>24</v>
      </c>
      <c r="D35" s="111" t="s">
        <v>336</v>
      </c>
      <c r="E35" s="49" t="s">
        <v>58</v>
      </c>
      <c r="F35" s="49" t="s">
        <v>59</v>
      </c>
      <c r="H35" s="113"/>
      <c r="I35" s="113"/>
      <c r="J35" s="113"/>
      <c r="K35" s="470"/>
      <c r="L35" s="428" t="s">
        <v>1768</v>
      </c>
      <c r="M35" s="428"/>
      <c r="N35" s="428" t="s">
        <v>1769</v>
      </c>
      <c r="O35" s="109" t="str">
        <f>A39</f>
        <v>F.05</v>
      </c>
      <c r="P35" s="115"/>
    </row>
    <row r="36" spans="1:18" outlineLevel="1">
      <c r="B36" s="93" t="s">
        <v>428</v>
      </c>
      <c r="C36" s="49" t="s">
        <v>24</v>
      </c>
      <c r="D36" s="111" t="s">
        <v>336</v>
      </c>
      <c r="E36" s="49" t="s">
        <v>58</v>
      </c>
      <c r="F36" s="113">
        <f>VLOOKUP($B36,[5]Codes!$A$1:$K$65536,5,FALSE)</f>
        <v>97</v>
      </c>
      <c r="G36" s="113"/>
      <c r="H36" s="113"/>
      <c r="I36" s="113"/>
      <c r="J36" s="113"/>
      <c r="K36" s="432"/>
      <c r="L36" s="432" t="str">
        <f>VLOOKUP($B36,[5]Codes!$A$1:$K$65536,9,FALSE)</f>
        <v>Other (specify)</v>
      </c>
      <c r="M36" s="432"/>
      <c r="N36" s="432" t="s">
        <v>156</v>
      </c>
      <c r="O36" s="109" t="str">
        <f>A38</f>
        <v>F.04x</v>
      </c>
      <c r="P36" s="115"/>
    </row>
    <row r="37" spans="1:18" outlineLevel="1">
      <c r="B37" s="93" t="s">
        <v>320</v>
      </c>
      <c r="C37" s="49" t="s">
        <v>24</v>
      </c>
      <c r="D37" s="111" t="s">
        <v>336</v>
      </c>
      <c r="E37" s="113" t="str">
        <f>VLOOKUP($B37,[5]Codes!$A$1:$K$65536,4,FALSE)</f>
        <v>Category option</v>
      </c>
      <c r="F37" s="113">
        <f>VLOOKUP($B37,[5]Codes!$A$1:$K$65536,5,FALSE)</f>
        <v>98</v>
      </c>
      <c r="G37" s="113"/>
      <c r="H37" s="113"/>
      <c r="I37" s="113"/>
      <c r="J37" s="113"/>
      <c r="K37" s="432"/>
      <c r="L37" s="432" t="str">
        <f>VLOOKUP($B37,[5]Codes!$A$1:$K$65536,9,FALSE)</f>
        <v>Don't know</v>
      </c>
      <c r="M37" s="432"/>
      <c r="N37" s="432" t="str">
        <f>VLOOKUP($B37,[5]Codes!$A$1:$K$65536,11,FALSE)</f>
        <v>La hatene</v>
      </c>
      <c r="O37" s="109" t="str">
        <f>A39</f>
        <v>F.05</v>
      </c>
      <c r="P37" s="115"/>
    </row>
    <row r="38" spans="1:18" outlineLevel="1">
      <c r="A38" s="35" t="s">
        <v>1770</v>
      </c>
      <c r="B38" s="93"/>
      <c r="C38" s="113"/>
      <c r="D38" s="113"/>
      <c r="E38" s="113"/>
      <c r="F38" s="113"/>
      <c r="G38" s="113"/>
      <c r="H38" s="113"/>
      <c r="I38" s="113"/>
      <c r="J38" s="113"/>
      <c r="K38" s="432" t="s">
        <v>1583</v>
      </c>
      <c r="L38" s="432"/>
      <c r="M38" s="432"/>
      <c r="N38" s="432" t="s">
        <v>1771</v>
      </c>
      <c r="O38" s="109"/>
      <c r="P38" s="115"/>
    </row>
    <row r="39" spans="1:18">
      <c r="A39" s="174" t="s">
        <v>1772</v>
      </c>
      <c r="B39" s="176"/>
      <c r="C39" s="176" t="s">
        <v>11</v>
      </c>
      <c r="D39" s="176" t="s">
        <v>137</v>
      </c>
      <c r="E39" s="176" t="s">
        <v>26</v>
      </c>
      <c r="F39" s="176" t="s">
        <v>54</v>
      </c>
      <c r="G39" s="113"/>
      <c r="H39" s="113"/>
      <c r="I39" s="113"/>
      <c r="J39" s="113"/>
      <c r="K39" s="432" t="s">
        <v>1773</v>
      </c>
      <c r="M39" s="428" t="s">
        <v>1774</v>
      </c>
      <c r="O39" s="177"/>
      <c r="P39" s="115">
        <v>0</v>
      </c>
      <c r="R39" s="35" t="s">
        <v>1775</v>
      </c>
    </row>
    <row r="40" spans="1:18" outlineLevel="1">
      <c r="A40" s="93"/>
      <c r="B40" s="49" t="s">
        <v>1666</v>
      </c>
      <c r="C40" s="113" t="s">
        <v>24</v>
      </c>
      <c r="D40" s="113" t="s">
        <v>336</v>
      </c>
      <c r="E40" s="113" t="s">
        <v>58</v>
      </c>
      <c r="F40" s="113">
        <f>VLOOKUP($B40,[5]Codes!$A$1:$K$65536,5,FALSE)</f>
        <v>1</v>
      </c>
      <c r="G40" s="113"/>
      <c r="H40" s="113"/>
      <c r="I40" s="113"/>
      <c r="J40" s="113"/>
      <c r="L40" s="432" t="s">
        <v>1776</v>
      </c>
      <c r="N40" s="432" t="s">
        <v>1777</v>
      </c>
      <c r="O40" s="109" t="str">
        <f>A45</f>
        <v>F.06</v>
      </c>
      <c r="P40" s="115" t="s">
        <v>140</v>
      </c>
    </row>
    <row r="41" spans="1:18" outlineLevel="1">
      <c r="A41" s="93"/>
      <c r="B41" s="49" t="s">
        <v>1667</v>
      </c>
      <c r="C41" s="113" t="s">
        <v>24</v>
      </c>
      <c r="D41" s="113" t="s">
        <v>336</v>
      </c>
      <c r="E41" s="113" t="s">
        <v>58</v>
      </c>
      <c r="F41" s="113">
        <f>VLOOKUP($B41,[5]Codes!$A$1:$K$65536,5,FALSE)</f>
        <v>2</v>
      </c>
      <c r="G41" s="113"/>
      <c r="H41" s="113"/>
      <c r="I41" s="113"/>
      <c r="J41" s="113"/>
      <c r="L41" s="432" t="s">
        <v>1778</v>
      </c>
      <c r="N41" s="432" t="s">
        <v>1779</v>
      </c>
      <c r="O41" s="109" t="str">
        <f>A45</f>
        <v>F.06</v>
      </c>
      <c r="P41" s="115" t="s">
        <v>140</v>
      </c>
    </row>
    <row r="42" spans="1:18" outlineLevel="1">
      <c r="A42" s="93"/>
      <c r="C42" s="113" t="s">
        <v>24</v>
      </c>
      <c r="D42" s="113" t="s">
        <v>336</v>
      </c>
      <c r="E42" s="113" t="s">
        <v>58</v>
      </c>
      <c r="F42" s="113"/>
      <c r="G42" s="113"/>
      <c r="H42" s="113"/>
      <c r="I42" s="113"/>
      <c r="J42" s="113"/>
      <c r="L42" s="432" t="s">
        <v>1780</v>
      </c>
      <c r="N42" s="432" t="s">
        <v>1781</v>
      </c>
      <c r="O42" s="109" t="str">
        <f>A45</f>
        <v>F.06</v>
      </c>
      <c r="P42" s="115"/>
    </row>
    <row r="43" spans="1:18" outlineLevel="1">
      <c r="A43" s="93"/>
      <c r="B43" s="49" t="s">
        <v>1668</v>
      </c>
      <c r="C43" s="113" t="s">
        <v>24</v>
      </c>
      <c r="D43" s="113" t="s">
        <v>336</v>
      </c>
      <c r="E43" s="113" t="s">
        <v>58</v>
      </c>
      <c r="F43" s="113">
        <f>VLOOKUP($B43,[5]Codes!$A$1:$K$65536,5,FALSE)</f>
        <v>3</v>
      </c>
      <c r="G43" s="113"/>
      <c r="H43" s="113"/>
      <c r="I43" s="113"/>
      <c r="J43" s="113"/>
      <c r="L43" s="432" t="s">
        <v>1782</v>
      </c>
      <c r="N43" s="432" t="s">
        <v>1783</v>
      </c>
      <c r="O43" s="109" t="str">
        <f>A45</f>
        <v>F.06</v>
      </c>
      <c r="P43" s="115" t="s">
        <v>140</v>
      </c>
    </row>
    <row r="44" spans="1:18" outlineLevel="1">
      <c r="B44" s="93" t="s">
        <v>320</v>
      </c>
      <c r="C44" s="113" t="s">
        <v>24</v>
      </c>
      <c r="D44" s="113" t="s">
        <v>336</v>
      </c>
      <c r="E44" s="113" t="s">
        <v>58</v>
      </c>
      <c r="F44" s="113">
        <f>VLOOKUP($B44,[5]Codes!$A$1:$K$65536,5,FALSE)</f>
        <v>98</v>
      </c>
      <c r="G44" s="113"/>
      <c r="H44" s="113"/>
      <c r="I44" s="113"/>
      <c r="J44" s="113"/>
      <c r="L44" s="432" t="s">
        <v>484</v>
      </c>
      <c r="N44" s="432" t="s">
        <v>485</v>
      </c>
      <c r="O44" s="109" t="str">
        <f>A45</f>
        <v>F.06</v>
      </c>
      <c r="P44" s="115" t="s">
        <v>140</v>
      </c>
    </row>
    <row r="45" spans="1:18">
      <c r="A45" s="174" t="s">
        <v>1784</v>
      </c>
      <c r="B45" s="176"/>
      <c r="C45" s="176" t="s">
        <v>11</v>
      </c>
      <c r="D45" s="176" t="s">
        <v>137</v>
      </c>
      <c r="E45" s="176" t="s">
        <v>26</v>
      </c>
      <c r="F45" s="176" t="s">
        <v>54</v>
      </c>
      <c r="G45" s="49"/>
      <c r="H45" s="49"/>
      <c r="I45" s="49"/>
      <c r="J45" s="49"/>
      <c r="K45" s="432" t="s">
        <v>1681</v>
      </c>
      <c r="M45" s="428" t="s">
        <v>1785</v>
      </c>
      <c r="O45" s="180"/>
      <c r="P45" s="115">
        <v>0</v>
      </c>
      <c r="R45" s="35" t="s">
        <v>1775</v>
      </c>
    </row>
    <row r="46" spans="1:18" outlineLevel="1">
      <c r="A46" s="93"/>
      <c r="B46" s="49" t="s">
        <v>1684</v>
      </c>
      <c r="C46" s="113" t="s">
        <v>24</v>
      </c>
      <c r="D46" s="113" t="s">
        <v>336</v>
      </c>
      <c r="E46" s="113" t="s">
        <v>58</v>
      </c>
      <c r="F46" s="113">
        <f>VLOOKUP($B46,[5]Codes!$A$1:$K$65536,5,FALSE)</f>
        <v>1</v>
      </c>
      <c r="G46" s="113"/>
      <c r="H46" s="113"/>
      <c r="I46" s="113"/>
      <c r="J46" s="113"/>
      <c r="L46" s="432" t="s">
        <v>940</v>
      </c>
      <c r="N46" s="432" t="s">
        <v>941</v>
      </c>
      <c r="O46" s="109" t="str">
        <f>A56</f>
        <v>F.07</v>
      </c>
      <c r="P46" s="115" t="s">
        <v>140</v>
      </c>
    </row>
    <row r="47" spans="1:18" outlineLevel="1">
      <c r="A47" s="93"/>
      <c r="B47" s="49" t="s">
        <v>1685</v>
      </c>
      <c r="C47" s="113" t="s">
        <v>24</v>
      </c>
      <c r="D47" s="113" t="s">
        <v>336</v>
      </c>
      <c r="E47" s="113" t="s">
        <v>58</v>
      </c>
      <c r="F47" s="113">
        <f>VLOOKUP($B47,[5]Codes!$A$1:$K$65536,5,FALSE)</f>
        <v>2</v>
      </c>
      <c r="G47" s="113"/>
      <c r="H47" s="113"/>
      <c r="I47" s="113"/>
      <c r="J47" s="113"/>
      <c r="L47" s="432" t="s">
        <v>1786</v>
      </c>
      <c r="N47" s="432" t="s">
        <v>1787</v>
      </c>
      <c r="O47" s="109" t="str">
        <f>A56</f>
        <v>F.07</v>
      </c>
      <c r="P47" s="115" t="s">
        <v>140</v>
      </c>
    </row>
    <row r="48" spans="1:18" outlineLevel="1">
      <c r="A48" s="93"/>
      <c r="B48" s="49" t="s">
        <v>1686</v>
      </c>
      <c r="C48" s="113" t="s">
        <v>24</v>
      </c>
      <c r="D48" s="113" t="s">
        <v>336</v>
      </c>
      <c r="E48" s="113" t="s">
        <v>58</v>
      </c>
      <c r="F48" s="113">
        <f>VLOOKUP($B48,[5]Codes!$A$1:$K$65536,5,FALSE)</f>
        <v>3</v>
      </c>
      <c r="G48" s="113"/>
      <c r="H48" s="113"/>
      <c r="I48" s="113"/>
      <c r="J48" s="113"/>
      <c r="L48" s="432" t="s">
        <v>1788</v>
      </c>
      <c r="N48" s="432" t="s">
        <v>1789</v>
      </c>
      <c r="O48" s="109" t="str">
        <f>A56</f>
        <v>F.07</v>
      </c>
      <c r="P48" s="115" t="s">
        <v>140</v>
      </c>
    </row>
    <row r="49" spans="1:16" outlineLevel="1">
      <c r="A49" s="93"/>
      <c r="B49" s="49" t="s">
        <v>1687</v>
      </c>
      <c r="C49" s="113" t="s">
        <v>24</v>
      </c>
      <c r="D49" s="113" t="s">
        <v>336</v>
      </c>
      <c r="E49" s="113" t="s">
        <v>58</v>
      </c>
      <c r="F49" s="113">
        <f>VLOOKUP($B49,[5]Codes!$A$1:$K$65536,5,FALSE)</f>
        <v>4</v>
      </c>
      <c r="G49" s="113"/>
      <c r="H49" s="113"/>
      <c r="I49" s="113"/>
      <c r="J49" s="113"/>
      <c r="L49" s="432" t="s">
        <v>1790</v>
      </c>
      <c r="N49" s="432" t="s">
        <v>1791</v>
      </c>
      <c r="O49" s="109" t="str">
        <f>A56</f>
        <v>F.07</v>
      </c>
      <c r="P49" s="115" t="s">
        <v>140</v>
      </c>
    </row>
    <row r="50" spans="1:16" outlineLevel="1">
      <c r="A50" s="93"/>
      <c r="B50" s="49" t="s">
        <v>1688</v>
      </c>
      <c r="C50" s="113" t="s">
        <v>24</v>
      </c>
      <c r="D50" s="113" t="s">
        <v>336</v>
      </c>
      <c r="E50" s="113" t="s">
        <v>58</v>
      </c>
      <c r="F50" s="113">
        <f>VLOOKUP($B50,[5]Codes!$A$1:$K$65536,5,FALSE)</f>
        <v>5</v>
      </c>
      <c r="G50" s="113"/>
      <c r="H50" s="113"/>
      <c r="I50" s="113"/>
      <c r="J50" s="113"/>
      <c r="L50" s="432" t="s">
        <v>1792</v>
      </c>
      <c r="N50" s="432" t="s">
        <v>1793</v>
      </c>
      <c r="O50" s="109" t="str">
        <f>A56</f>
        <v>F.07</v>
      </c>
      <c r="P50" s="115" t="s">
        <v>140</v>
      </c>
    </row>
    <row r="51" spans="1:16" outlineLevel="1">
      <c r="A51" s="93"/>
      <c r="B51" s="49" t="s">
        <v>1689</v>
      </c>
      <c r="C51" s="113" t="s">
        <v>24</v>
      </c>
      <c r="D51" s="113" t="s">
        <v>336</v>
      </c>
      <c r="E51" s="113" t="s">
        <v>58</v>
      </c>
      <c r="F51" s="113">
        <f>VLOOKUP($B51,[5]Codes!$A$1:$K$65536,5,FALSE)</f>
        <v>6</v>
      </c>
      <c r="G51" s="113"/>
      <c r="H51" s="113"/>
      <c r="I51" s="113"/>
      <c r="J51" s="113"/>
      <c r="L51" s="432" t="s">
        <v>1794</v>
      </c>
      <c r="N51" s="432" t="s">
        <v>1795</v>
      </c>
      <c r="O51" s="109" t="str">
        <f>A56</f>
        <v>F.07</v>
      </c>
      <c r="P51" s="115" t="s">
        <v>140</v>
      </c>
    </row>
    <row r="52" spans="1:16" outlineLevel="1">
      <c r="A52" s="93"/>
      <c r="B52" s="49" t="s">
        <v>1690</v>
      </c>
      <c r="C52" s="113" t="s">
        <v>24</v>
      </c>
      <c r="D52" s="113" t="s">
        <v>336</v>
      </c>
      <c r="E52" s="113" t="s">
        <v>58</v>
      </c>
      <c r="F52" s="113">
        <f>VLOOKUP($B52,[5]Codes!$A$1:$K$65536,5,FALSE)</f>
        <v>7</v>
      </c>
      <c r="G52" s="113"/>
      <c r="H52" s="113"/>
      <c r="I52" s="113"/>
      <c r="J52" s="113"/>
      <c r="L52" s="432" t="s">
        <v>1796</v>
      </c>
      <c r="N52" s="432" t="s">
        <v>1797</v>
      </c>
      <c r="O52" s="109" t="str">
        <f>A56</f>
        <v>F.07</v>
      </c>
      <c r="P52" s="115" t="s">
        <v>140</v>
      </c>
    </row>
    <row r="53" spans="1:16" outlineLevel="1">
      <c r="A53" s="93"/>
      <c r="B53" s="93" t="s">
        <v>428</v>
      </c>
      <c r="C53" s="113" t="s">
        <v>24</v>
      </c>
      <c r="D53" s="113" t="s">
        <v>336</v>
      </c>
      <c r="E53" s="113" t="s">
        <v>58</v>
      </c>
      <c r="F53" s="113">
        <f>VLOOKUP($B53,[5]Codes!$A$1:$K$65536,5,FALSE)</f>
        <v>97</v>
      </c>
      <c r="G53" s="113"/>
      <c r="H53" s="113"/>
      <c r="I53" s="113"/>
      <c r="J53" s="113"/>
      <c r="L53" s="432" t="s">
        <v>155</v>
      </c>
      <c r="N53" s="432" t="s">
        <v>156</v>
      </c>
      <c r="O53" s="109" t="str">
        <f>A55</f>
        <v>F.06x</v>
      </c>
      <c r="P53" s="115" t="s">
        <v>140</v>
      </c>
    </row>
    <row r="54" spans="1:16" outlineLevel="1">
      <c r="B54" s="93" t="s">
        <v>320</v>
      </c>
      <c r="C54" s="113" t="s">
        <v>24</v>
      </c>
      <c r="D54" s="113" t="s">
        <v>336</v>
      </c>
      <c r="E54" s="113" t="s">
        <v>58</v>
      </c>
      <c r="F54" s="113">
        <f>VLOOKUP($B54,[5]Codes!$A$1:$K$65536,5,FALSE)</f>
        <v>98</v>
      </c>
      <c r="G54" s="113"/>
      <c r="H54" s="113"/>
      <c r="I54" s="113"/>
      <c r="J54" s="113"/>
      <c r="L54" s="432" t="s">
        <v>484</v>
      </c>
      <c r="N54" s="432" t="s">
        <v>485</v>
      </c>
      <c r="O54" s="109" t="str">
        <f>A56</f>
        <v>F.07</v>
      </c>
      <c r="P54" s="115" t="s">
        <v>140</v>
      </c>
    </row>
    <row r="55" spans="1:16">
      <c r="A55" s="174" t="s">
        <v>1798</v>
      </c>
      <c r="B55" s="176"/>
      <c r="C55" s="176" t="s">
        <v>11</v>
      </c>
      <c r="D55" s="176" t="s">
        <v>20</v>
      </c>
      <c r="E55" s="176" t="s">
        <v>66</v>
      </c>
      <c r="F55" s="176" t="s">
        <v>21</v>
      </c>
      <c r="G55" s="49"/>
      <c r="H55" s="49"/>
      <c r="I55" s="49"/>
      <c r="J55" s="49"/>
      <c r="K55" s="432" t="s">
        <v>1692</v>
      </c>
      <c r="M55" s="428" t="s">
        <v>1799</v>
      </c>
      <c r="N55" s="466"/>
      <c r="O55" s="180" t="str">
        <f>A56</f>
        <v>F.07</v>
      </c>
      <c r="P55" s="115" t="s">
        <v>140</v>
      </c>
    </row>
    <row r="56" spans="1:16" s="62" customFormat="1">
      <c r="A56" s="49" t="s">
        <v>1800</v>
      </c>
      <c r="B56" s="49"/>
      <c r="C56" s="176" t="s">
        <v>11</v>
      </c>
      <c r="D56" s="176" t="s">
        <v>137</v>
      </c>
      <c r="E56" s="176" t="s">
        <v>26</v>
      </c>
      <c r="F56" s="176" t="s">
        <v>54</v>
      </c>
      <c r="H56" s="404"/>
      <c r="I56" s="404"/>
      <c r="J56" s="404"/>
      <c r="K56" s="513" t="s">
        <v>1801</v>
      </c>
      <c r="L56" s="513"/>
      <c r="M56" s="513" t="s">
        <v>1802</v>
      </c>
      <c r="N56" s="513"/>
      <c r="P56" s="115">
        <v>0</v>
      </c>
    </row>
    <row r="57" spans="1:16" outlineLevel="1">
      <c r="B57" s="93" t="s">
        <v>138</v>
      </c>
      <c r="C57" s="404" t="s">
        <v>24</v>
      </c>
      <c r="D57" s="404" t="s">
        <v>336</v>
      </c>
      <c r="E57" s="404" t="s">
        <v>58</v>
      </c>
      <c r="F57" s="404">
        <f>VLOOKUP($B57,[5]Codes!$A$1:$K$65536,5,FALSE)</f>
        <v>0</v>
      </c>
      <c r="G57" s="404"/>
      <c r="H57" s="404"/>
      <c r="I57" s="404"/>
      <c r="J57" s="404"/>
      <c r="K57" s="432"/>
      <c r="L57" s="432" t="str">
        <f>VLOOKUP($B57,[5]Codes!$A$1:$K$65536,9,FALSE)</f>
        <v>No</v>
      </c>
      <c r="M57" s="432" t="s">
        <v>107</v>
      </c>
      <c r="N57" s="432"/>
      <c r="O57" s="109" t="str">
        <f>A61</f>
        <v>F.08</v>
      </c>
      <c r="P57" s="115"/>
    </row>
    <row r="58" spans="1:16" outlineLevel="1">
      <c r="A58" s="93"/>
      <c r="B58" s="93" t="s">
        <v>141</v>
      </c>
      <c r="C58" s="404" t="s">
        <v>24</v>
      </c>
      <c r="D58" s="404" t="s">
        <v>336</v>
      </c>
      <c r="E58" s="404" t="s">
        <v>58</v>
      </c>
      <c r="F58" s="404">
        <f>VLOOKUP($B58,[5]Codes!$A$1:$K$65536,5,FALSE)</f>
        <v>1</v>
      </c>
      <c r="G58" s="404"/>
      <c r="H58" s="404"/>
      <c r="I58" s="404"/>
      <c r="J58" s="404"/>
      <c r="K58" s="432"/>
      <c r="L58" s="432" t="str">
        <f>VLOOKUP($B58,[5]Codes!$A$1:$K$65536,9,FALSE)</f>
        <v>Yes</v>
      </c>
      <c r="M58" s="432" t="s">
        <v>109</v>
      </c>
      <c r="N58" s="432"/>
      <c r="O58" s="109" t="str">
        <f>A61</f>
        <v>F.08</v>
      </c>
      <c r="P58" s="115"/>
    </row>
    <row r="59" spans="1:16" outlineLevel="1">
      <c r="B59" s="93" t="s">
        <v>320</v>
      </c>
      <c r="C59" s="404" t="s">
        <v>24</v>
      </c>
      <c r="D59" s="404" t="s">
        <v>336</v>
      </c>
      <c r="E59" s="404" t="s">
        <v>58</v>
      </c>
      <c r="F59" s="404">
        <f>VLOOKUP($B59,[5]Codes!$A$1:$K$65536,5,FALSE)</f>
        <v>98</v>
      </c>
      <c r="G59" s="404"/>
      <c r="H59" s="404"/>
      <c r="I59" s="404"/>
      <c r="J59" s="404"/>
      <c r="K59" s="432"/>
      <c r="L59" s="432" t="str">
        <f>VLOOKUP($B59,[5]Codes!$A$1:$K$65536,9,FALSE)</f>
        <v>Don't know</v>
      </c>
      <c r="M59" s="432" t="s">
        <v>485</v>
      </c>
      <c r="N59" s="432"/>
      <c r="O59" s="109" t="str">
        <f>A61</f>
        <v>F.08</v>
      </c>
      <c r="P59" s="115"/>
    </row>
    <row r="60" spans="1:16" outlineLevel="1">
      <c r="B60" s="93" t="s">
        <v>923</v>
      </c>
      <c r="C60" s="404" t="s">
        <v>24</v>
      </c>
      <c r="D60" s="404" t="s">
        <v>336</v>
      </c>
      <c r="E60" s="404" t="s">
        <v>58</v>
      </c>
      <c r="F60" s="404">
        <f>VLOOKUP($B60,[5]Codes!$A$1:$K$65536,5,FALSE)</f>
        <v>99</v>
      </c>
      <c r="G60" s="404"/>
      <c r="H60" s="404"/>
      <c r="I60" s="404"/>
      <c r="J60" s="404"/>
      <c r="K60" s="432"/>
      <c r="L60" s="432" t="str">
        <f>VLOOKUP($B60,[5]Codes!$A$1:$K$65536,9,FALSE)</f>
        <v>Refused to answer</v>
      </c>
      <c r="M60" s="432" t="s">
        <v>925</v>
      </c>
      <c r="N60" s="432"/>
      <c r="O60" s="109" t="str">
        <f>A61</f>
        <v>F.08</v>
      </c>
      <c r="P60" s="115"/>
    </row>
    <row r="61" spans="1:16" s="62" customFormat="1" ht="33" customHeight="1">
      <c r="A61" s="49" t="s">
        <v>1803</v>
      </c>
      <c r="B61" s="49"/>
      <c r="C61" s="176" t="s">
        <v>11</v>
      </c>
      <c r="D61" s="176" t="s">
        <v>137</v>
      </c>
      <c r="E61" s="176" t="s">
        <v>26</v>
      </c>
      <c r="F61" s="176" t="s">
        <v>54</v>
      </c>
      <c r="H61" s="404"/>
      <c r="I61" s="404"/>
      <c r="J61" s="404"/>
      <c r="K61" s="513" t="s">
        <v>1706</v>
      </c>
      <c r="L61" s="513"/>
      <c r="M61" s="513" t="s">
        <v>1804</v>
      </c>
      <c r="N61" s="513"/>
      <c r="P61" s="115">
        <v>0</v>
      </c>
    </row>
    <row r="62" spans="1:16" outlineLevel="1">
      <c r="B62" s="93" t="s">
        <v>138</v>
      </c>
      <c r="C62" s="404" t="s">
        <v>24</v>
      </c>
      <c r="D62" s="404" t="s">
        <v>336</v>
      </c>
      <c r="E62" s="404" t="s">
        <v>58</v>
      </c>
      <c r="F62" s="404">
        <f>VLOOKUP($B62,[5]Codes!$A$1:$K$65536,5,FALSE)</f>
        <v>0</v>
      </c>
      <c r="G62" s="404"/>
      <c r="H62" s="404"/>
      <c r="I62" s="404"/>
      <c r="J62" s="404"/>
      <c r="K62" s="466"/>
      <c r="L62" s="432" t="s">
        <v>106</v>
      </c>
      <c r="M62" s="432" t="s">
        <v>107</v>
      </c>
      <c r="N62" s="432"/>
      <c r="O62" s="109" t="str">
        <f>A69</f>
        <v>F.09</v>
      </c>
      <c r="P62" s="115"/>
    </row>
    <row r="63" spans="1:16" outlineLevel="1">
      <c r="A63" s="93"/>
      <c r="B63" s="93" t="s">
        <v>141</v>
      </c>
      <c r="C63" s="404" t="s">
        <v>24</v>
      </c>
      <c r="D63" s="404" t="s">
        <v>336</v>
      </c>
      <c r="E63" s="404" t="s">
        <v>58</v>
      </c>
      <c r="F63" s="404">
        <f>VLOOKUP($B63,[5]Codes!$A$1:$K$65536,5,FALSE)</f>
        <v>1</v>
      </c>
      <c r="G63" s="404"/>
      <c r="H63" s="404"/>
      <c r="I63" s="404"/>
      <c r="J63" s="404"/>
      <c r="K63" s="466"/>
      <c r="L63" s="432" t="s">
        <v>108</v>
      </c>
      <c r="M63" s="432" t="s">
        <v>109</v>
      </c>
      <c r="N63" s="432"/>
      <c r="O63" s="109" t="str">
        <f>A66</f>
        <v>F.08x</v>
      </c>
      <c r="P63" s="115"/>
    </row>
    <row r="64" spans="1:16" outlineLevel="1">
      <c r="B64" s="93" t="s">
        <v>320</v>
      </c>
      <c r="C64" s="404" t="s">
        <v>24</v>
      </c>
      <c r="D64" s="404" t="s">
        <v>336</v>
      </c>
      <c r="E64" s="404" t="s">
        <v>58</v>
      </c>
      <c r="F64" s="404">
        <f>VLOOKUP($B64,[5]Codes!$A$1:$K$65536,5,FALSE)</f>
        <v>98</v>
      </c>
      <c r="G64" s="404"/>
      <c r="H64" s="404"/>
      <c r="I64" s="404"/>
      <c r="J64" s="404"/>
      <c r="K64" s="466"/>
      <c r="L64" s="432" t="s">
        <v>484</v>
      </c>
      <c r="M64" s="432" t="s">
        <v>485</v>
      </c>
      <c r="N64" s="432"/>
      <c r="O64" s="109" t="str">
        <f>A69</f>
        <v>F.09</v>
      </c>
      <c r="P64" s="115"/>
    </row>
    <row r="65" spans="1:16" outlineLevel="1">
      <c r="B65" s="93" t="s">
        <v>923</v>
      </c>
      <c r="C65" s="404" t="s">
        <v>24</v>
      </c>
      <c r="D65" s="404" t="s">
        <v>336</v>
      </c>
      <c r="E65" s="404" t="s">
        <v>58</v>
      </c>
      <c r="F65" s="404">
        <f>VLOOKUP($B65,[5]Codes!$A$1:$K$65536,5,FALSE)</f>
        <v>99</v>
      </c>
      <c r="G65" s="404"/>
      <c r="H65" s="404"/>
      <c r="I65" s="404"/>
      <c r="J65" s="404"/>
      <c r="K65" s="466"/>
      <c r="L65" s="432" t="s">
        <v>924</v>
      </c>
      <c r="M65" s="432" t="s">
        <v>925</v>
      </c>
      <c r="N65" s="432"/>
      <c r="O65" s="109" t="str">
        <f>A69</f>
        <v>F.09</v>
      </c>
      <c r="P65" s="115"/>
    </row>
    <row r="66" spans="1:16" s="62" customFormat="1">
      <c r="A66" s="49" t="s">
        <v>1805</v>
      </c>
      <c r="B66" s="49"/>
      <c r="C66" s="176" t="s">
        <v>11</v>
      </c>
      <c r="D66" s="176" t="s">
        <v>137</v>
      </c>
      <c r="E66" s="176" t="s">
        <v>104</v>
      </c>
      <c r="F66" s="176" t="s">
        <v>1388</v>
      </c>
      <c r="H66" s="49"/>
      <c r="I66" s="49"/>
      <c r="J66" s="49"/>
      <c r="K66" s="428" t="s">
        <v>1710</v>
      </c>
      <c r="L66" s="467"/>
      <c r="M66" s="428" t="s">
        <v>1806</v>
      </c>
      <c r="N66" s="428"/>
      <c r="P66" s="115">
        <v>0</v>
      </c>
    </row>
    <row r="67" spans="1:16" s="62" customFormat="1">
      <c r="A67" s="49"/>
      <c r="B67" s="49"/>
      <c r="C67" s="176" t="s">
        <v>24</v>
      </c>
      <c r="D67" s="176" t="s">
        <v>20</v>
      </c>
      <c r="E67" s="176"/>
      <c r="F67" s="176"/>
      <c r="H67" s="49"/>
      <c r="I67" s="49"/>
      <c r="J67" s="49"/>
      <c r="K67" s="428"/>
      <c r="L67" s="467"/>
      <c r="M67" s="428"/>
      <c r="N67" s="428"/>
      <c r="P67" s="115"/>
    </row>
    <row r="68" spans="1:16" s="301" customFormat="1">
      <c r="A68" s="298" t="s">
        <v>501</v>
      </c>
      <c r="B68" s="298"/>
      <c r="H68" s="298"/>
      <c r="I68" s="298"/>
      <c r="J68" s="298" t="s">
        <v>1807</v>
      </c>
      <c r="K68" s="471"/>
      <c r="L68" s="471"/>
      <c r="M68" s="471"/>
      <c r="N68" s="468"/>
      <c r="O68" s="303"/>
    </row>
    <row r="69" spans="1:16" s="49" customFormat="1" ht="31.5" customHeight="1">
      <c r="A69" s="49" t="s">
        <v>1808</v>
      </c>
      <c r="B69" s="115"/>
      <c r="C69" s="176" t="s">
        <v>11</v>
      </c>
      <c r="D69" s="49" t="s">
        <v>137</v>
      </c>
      <c r="E69" s="49" t="s">
        <v>26</v>
      </c>
      <c r="F69" s="49" t="s">
        <v>21</v>
      </c>
      <c r="H69" s="113"/>
      <c r="I69" s="113"/>
      <c r="J69" s="113"/>
      <c r="K69" s="519" t="s">
        <v>1809</v>
      </c>
      <c r="L69" s="519"/>
      <c r="M69" s="513" t="s">
        <v>1810</v>
      </c>
      <c r="N69" s="513"/>
      <c r="O69" s="177"/>
      <c r="P69" s="115"/>
    </row>
    <row r="70" spans="1:16" s="49" customFormat="1" outlineLevel="1">
      <c r="A70" s="302"/>
      <c r="B70" s="93"/>
      <c r="C70" s="113" t="s">
        <v>24</v>
      </c>
      <c r="D70" s="113" t="s">
        <v>644</v>
      </c>
      <c r="E70" s="113" t="s">
        <v>58</v>
      </c>
      <c r="F70" s="113"/>
      <c r="G70" s="113"/>
      <c r="H70" s="113"/>
      <c r="I70" s="113"/>
      <c r="J70" s="113"/>
      <c r="K70" s="432"/>
      <c r="L70" s="432" t="s">
        <v>1811</v>
      </c>
      <c r="M70" s="432"/>
      <c r="N70" s="432" t="s">
        <v>1812</v>
      </c>
      <c r="O70" s="62" t="str">
        <f>A75</f>
        <v>F.10</v>
      </c>
      <c r="P70" s="115"/>
    </row>
    <row r="71" spans="1:16" s="49" customFormat="1" outlineLevel="1">
      <c r="A71" s="302"/>
      <c r="B71" s="93"/>
      <c r="C71" s="113" t="s">
        <v>24</v>
      </c>
      <c r="D71" s="113" t="s">
        <v>644</v>
      </c>
      <c r="E71" s="113" t="s">
        <v>58</v>
      </c>
      <c r="F71" s="113"/>
      <c r="G71" s="113"/>
      <c r="H71" s="113"/>
      <c r="I71" s="113"/>
      <c r="J71" s="113"/>
      <c r="K71" s="432"/>
      <c r="L71" s="432" t="s">
        <v>1813</v>
      </c>
      <c r="M71" s="432"/>
      <c r="N71" s="432" t="s">
        <v>1814</v>
      </c>
      <c r="O71" s="62" t="str">
        <f>A75</f>
        <v>F.10</v>
      </c>
      <c r="P71" s="115"/>
    </row>
    <row r="72" spans="1:16" s="49" customFormat="1" outlineLevel="1">
      <c r="A72" s="302"/>
      <c r="B72" s="93"/>
      <c r="C72" s="113" t="s">
        <v>24</v>
      </c>
      <c r="D72" s="113" t="s">
        <v>644</v>
      </c>
      <c r="E72" s="113" t="s">
        <v>58</v>
      </c>
      <c r="F72" s="113"/>
      <c r="G72" s="113"/>
      <c r="H72" s="113"/>
      <c r="I72" s="113"/>
      <c r="J72" s="113"/>
      <c r="K72" s="432"/>
      <c r="L72" s="432" t="s">
        <v>1815</v>
      </c>
      <c r="M72" s="432"/>
      <c r="N72" s="432" t="s">
        <v>1816</v>
      </c>
      <c r="O72" s="62" t="str">
        <f>A75</f>
        <v>F.10</v>
      </c>
      <c r="P72" s="115"/>
    </row>
    <row r="73" spans="1:16" s="49" customFormat="1" outlineLevel="1">
      <c r="A73" s="302"/>
      <c r="B73" s="93"/>
      <c r="C73" s="113" t="s">
        <v>24</v>
      </c>
      <c r="D73" s="113" t="s">
        <v>644</v>
      </c>
      <c r="E73" s="113" t="s">
        <v>58</v>
      </c>
      <c r="F73" s="113"/>
      <c r="G73" s="113"/>
      <c r="H73" s="113"/>
      <c r="I73" s="113"/>
      <c r="J73" s="113"/>
      <c r="K73" s="432"/>
      <c r="L73" s="432" t="s">
        <v>1817</v>
      </c>
      <c r="M73" s="432"/>
      <c r="N73" s="432" t="s">
        <v>1818</v>
      </c>
      <c r="O73" s="62" t="str">
        <f>A75</f>
        <v>F.10</v>
      </c>
      <c r="P73" s="115"/>
    </row>
    <row r="74" spans="1:16" s="49" customFormat="1" outlineLevel="1">
      <c r="A74" s="302"/>
      <c r="B74" s="93"/>
      <c r="C74" s="113" t="s">
        <v>24</v>
      </c>
      <c r="D74" s="113" t="s">
        <v>644</v>
      </c>
      <c r="E74" s="113"/>
      <c r="F74" s="113"/>
      <c r="G74" s="113"/>
      <c r="H74" s="113"/>
      <c r="I74" s="113"/>
      <c r="J74" s="113"/>
      <c r="K74" s="432"/>
      <c r="L74" s="432" t="s">
        <v>1819</v>
      </c>
      <c r="M74" s="432"/>
      <c r="N74" s="432" t="s">
        <v>1820</v>
      </c>
      <c r="O74" s="62"/>
      <c r="P74" s="115"/>
    </row>
    <row r="75" spans="1:16" ht="31.5" customHeight="1">
      <c r="A75" s="49" t="s">
        <v>1821</v>
      </c>
      <c r="B75" s="176"/>
      <c r="C75" s="176" t="s">
        <v>11</v>
      </c>
      <c r="D75" s="176" t="s">
        <v>20</v>
      </c>
      <c r="E75" s="176" t="s">
        <v>1822</v>
      </c>
      <c r="F75" s="176" t="s">
        <v>21</v>
      </c>
      <c r="G75" s="49"/>
      <c r="H75" s="49"/>
      <c r="I75" s="49"/>
      <c r="J75" s="49"/>
      <c r="K75" s="513" t="s">
        <v>1823</v>
      </c>
      <c r="L75" s="513"/>
      <c r="M75" s="513" t="s">
        <v>1824</v>
      </c>
      <c r="N75" s="513"/>
      <c r="O75" s="180"/>
      <c r="P75" s="115" t="s">
        <v>140</v>
      </c>
    </row>
    <row r="76" spans="1:16" s="49" customFormat="1" outlineLevel="1">
      <c r="A76" s="302"/>
      <c r="B76" s="93"/>
      <c r="C76" s="113" t="s">
        <v>24</v>
      </c>
      <c r="D76" s="111" t="s">
        <v>1825</v>
      </c>
      <c r="E76" s="113" t="s">
        <v>58</v>
      </c>
      <c r="F76" s="113"/>
      <c r="G76" s="113"/>
      <c r="H76" s="113"/>
      <c r="I76" s="113"/>
      <c r="J76" s="113"/>
      <c r="K76" s="432"/>
      <c r="L76" s="432" t="s">
        <v>1811</v>
      </c>
      <c r="M76" s="432"/>
      <c r="N76" s="432" t="s">
        <v>1812</v>
      </c>
      <c r="O76" s="62" t="str">
        <f>A81</f>
        <v>F.11</v>
      </c>
      <c r="P76" s="115"/>
    </row>
    <row r="77" spans="1:16" s="49" customFormat="1" outlineLevel="1">
      <c r="A77" s="302"/>
      <c r="B77" s="93"/>
      <c r="C77" s="113" t="s">
        <v>24</v>
      </c>
      <c r="D77" s="111" t="s">
        <v>1825</v>
      </c>
      <c r="E77" s="113" t="s">
        <v>58</v>
      </c>
      <c r="F77" s="113"/>
      <c r="G77" s="113"/>
      <c r="H77" s="113"/>
      <c r="I77" s="113"/>
      <c r="J77" s="113"/>
      <c r="K77" s="432"/>
      <c r="L77" s="432" t="s">
        <v>1813</v>
      </c>
      <c r="M77" s="432"/>
      <c r="N77" s="432" t="s">
        <v>1814</v>
      </c>
      <c r="O77" s="62" t="str">
        <f>A81</f>
        <v>F.11</v>
      </c>
      <c r="P77" s="115"/>
    </row>
    <row r="78" spans="1:16" s="49" customFormat="1" outlineLevel="1">
      <c r="A78" s="302"/>
      <c r="B78" s="93"/>
      <c r="C78" s="113" t="s">
        <v>24</v>
      </c>
      <c r="D78" s="111" t="s">
        <v>1825</v>
      </c>
      <c r="E78" s="113" t="s">
        <v>58</v>
      </c>
      <c r="F78" s="113"/>
      <c r="G78" s="113"/>
      <c r="H78" s="113"/>
      <c r="I78" s="113"/>
      <c r="J78" s="113"/>
      <c r="K78" s="432"/>
      <c r="L78" s="432" t="s">
        <v>1815</v>
      </c>
      <c r="M78" s="432"/>
      <c r="N78" s="432" t="s">
        <v>1816</v>
      </c>
      <c r="O78" s="62" t="str">
        <f>A81</f>
        <v>F.11</v>
      </c>
      <c r="P78" s="115"/>
    </row>
    <row r="79" spans="1:16" s="49" customFormat="1" outlineLevel="1">
      <c r="A79" s="302"/>
      <c r="B79" s="93"/>
      <c r="C79" s="113" t="s">
        <v>24</v>
      </c>
      <c r="D79" s="111" t="s">
        <v>1825</v>
      </c>
      <c r="E79" s="113" t="s">
        <v>58</v>
      </c>
      <c r="F79" s="113"/>
      <c r="G79" s="113"/>
      <c r="H79" s="113"/>
      <c r="I79" s="113"/>
      <c r="J79" s="113"/>
      <c r="K79" s="432"/>
      <c r="L79" s="432" t="s">
        <v>1817</v>
      </c>
      <c r="M79" s="432"/>
      <c r="N79" s="432" t="s">
        <v>1818</v>
      </c>
      <c r="O79" s="62" t="str">
        <f>A81</f>
        <v>F.11</v>
      </c>
      <c r="P79" s="115"/>
    </row>
    <row r="80" spans="1:16" s="49" customFormat="1" outlineLevel="1">
      <c r="A80" s="302"/>
      <c r="B80" s="93"/>
      <c r="C80" s="113"/>
      <c r="D80" s="113"/>
      <c r="E80" s="113"/>
      <c r="F80" s="113"/>
      <c r="G80" s="113"/>
      <c r="H80" s="113"/>
      <c r="I80" s="113"/>
      <c r="J80" s="113"/>
      <c r="K80" s="432"/>
      <c r="L80" s="432" t="s">
        <v>1819</v>
      </c>
      <c r="M80" s="432"/>
      <c r="N80" s="432" t="s">
        <v>1820</v>
      </c>
      <c r="O80" s="62"/>
      <c r="P80" s="115"/>
    </row>
    <row r="81" spans="1:16" ht="32.25" customHeight="1">
      <c r="A81" s="49" t="s">
        <v>1826</v>
      </c>
      <c r="C81" s="176" t="s">
        <v>11</v>
      </c>
      <c r="D81" s="176" t="s">
        <v>137</v>
      </c>
      <c r="E81" s="176" t="s">
        <v>26</v>
      </c>
      <c r="F81" s="176" t="s">
        <v>54</v>
      </c>
      <c r="G81" s="35"/>
      <c r="H81" s="113"/>
      <c r="I81" s="113"/>
      <c r="J81" s="113"/>
      <c r="K81" s="513" t="s">
        <v>1827</v>
      </c>
      <c r="L81" s="513"/>
      <c r="M81" s="513" t="s">
        <v>1828</v>
      </c>
      <c r="N81" s="513"/>
      <c r="P81" s="115"/>
    </row>
    <row r="82" spans="1:16" outlineLevel="1">
      <c r="B82" s="93" t="s">
        <v>138</v>
      </c>
      <c r="C82" s="113" t="s">
        <v>24</v>
      </c>
      <c r="D82" s="111" t="s">
        <v>644</v>
      </c>
      <c r="E82" s="113" t="s">
        <v>58</v>
      </c>
      <c r="F82" s="113">
        <f>VLOOKUP($B82,[5]Codes!$A$1:$K$65536,5,FALSE)</f>
        <v>0</v>
      </c>
      <c r="G82" s="113"/>
      <c r="H82" s="113"/>
      <c r="I82" s="113"/>
      <c r="J82" s="113"/>
      <c r="L82" s="432" t="s">
        <v>106</v>
      </c>
      <c r="N82" s="432" t="s">
        <v>107</v>
      </c>
      <c r="O82" s="109" t="str">
        <f>A86</f>
        <v>F.12</v>
      </c>
      <c r="P82" s="115"/>
    </row>
    <row r="83" spans="1:16" outlineLevel="1">
      <c r="A83" s="93"/>
      <c r="B83" s="93" t="s">
        <v>141</v>
      </c>
      <c r="C83" s="113" t="s">
        <v>24</v>
      </c>
      <c r="D83" s="111" t="s">
        <v>644</v>
      </c>
      <c r="E83" s="113" t="s">
        <v>58</v>
      </c>
      <c r="F83" s="113">
        <f>VLOOKUP($B83,[5]Codes!$A$1:$K$65536,5,FALSE)</f>
        <v>1</v>
      </c>
      <c r="G83" s="113"/>
      <c r="H83" s="113"/>
      <c r="I83" s="113"/>
      <c r="J83" s="113"/>
      <c r="L83" s="432" t="s">
        <v>108</v>
      </c>
      <c r="N83" s="432" t="s">
        <v>109</v>
      </c>
      <c r="O83" s="109" t="str">
        <f>A86</f>
        <v>F.12</v>
      </c>
      <c r="P83" s="115"/>
    </row>
    <row r="84" spans="1:16" outlineLevel="1">
      <c r="B84" s="93" t="s">
        <v>320</v>
      </c>
      <c r="C84" s="113" t="s">
        <v>24</v>
      </c>
      <c r="D84" s="111" t="s">
        <v>644</v>
      </c>
      <c r="E84" s="113" t="s">
        <v>58</v>
      </c>
      <c r="F84" s="113">
        <f>VLOOKUP($B84,[5]Codes!$A$1:$K$65536,5,FALSE)</f>
        <v>98</v>
      </c>
      <c r="G84" s="113"/>
      <c r="H84" s="113"/>
      <c r="I84" s="113"/>
      <c r="J84" s="113"/>
      <c r="L84" s="432" t="s">
        <v>484</v>
      </c>
      <c r="N84" s="432" t="s">
        <v>485</v>
      </c>
      <c r="O84" s="109" t="str">
        <f>A86</f>
        <v>F.12</v>
      </c>
      <c r="P84" s="115"/>
    </row>
    <row r="85" spans="1:16" outlineLevel="1">
      <c r="B85" s="93" t="s">
        <v>923</v>
      </c>
      <c r="C85" s="113" t="s">
        <v>24</v>
      </c>
      <c r="D85" s="111" t="s">
        <v>644</v>
      </c>
      <c r="E85" s="113" t="s">
        <v>58</v>
      </c>
      <c r="F85" s="113">
        <f>VLOOKUP($B85,[5]Codes!$A$1:$K$65536,5,FALSE)</f>
        <v>99</v>
      </c>
      <c r="G85" s="113"/>
      <c r="H85" s="113"/>
      <c r="I85" s="113"/>
      <c r="J85" s="113"/>
      <c r="L85" s="432" t="s">
        <v>924</v>
      </c>
      <c r="N85" s="432" t="s">
        <v>925</v>
      </c>
      <c r="O85" s="109" t="str">
        <f>A86</f>
        <v>F.12</v>
      </c>
      <c r="P85" s="115"/>
    </row>
    <row r="86" spans="1:16" ht="33" customHeight="1">
      <c r="A86" s="49" t="s">
        <v>1829</v>
      </c>
      <c r="C86" s="176" t="s">
        <v>11</v>
      </c>
      <c r="D86" s="176" t="s">
        <v>137</v>
      </c>
      <c r="E86" s="176" t="s">
        <v>26</v>
      </c>
      <c r="F86" s="176" t="s">
        <v>54</v>
      </c>
      <c r="G86" s="35"/>
      <c r="H86" s="113"/>
      <c r="I86" s="113"/>
      <c r="J86" s="113"/>
      <c r="K86" s="513" t="s">
        <v>1830</v>
      </c>
      <c r="L86" s="513"/>
      <c r="M86" s="513" t="s">
        <v>1831</v>
      </c>
      <c r="N86" s="513"/>
      <c r="P86" s="115"/>
    </row>
    <row r="87" spans="1:16" outlineLevel="1">
      <c r="B87" s="93" t="s">
        <v>138</v>
      </c>
      <c r="C87" s="113" t="s">
        <v>24</v>
      </c>
      <c r="D87" s="111" t="s">
        <v>644</v>
      </c>
      <c r="E87" s="113" t="s">
        <v>58</v>
      </c>
      <c r="F87" s="113">
        <f>VLOOKUP($B87,[5]Codes!$A$1:$K$65536,5,FALSE)</f>
        <v>0</v>
      </c>
      <c r="G87" s="113"/>
      <c r="H87" s="113"/>
      <c r="I87" s="113"/>
      <c r="J87" s="113"/>
      <c r="L87" s="432" t="s">
        <v>106</v>
      </c>
      <c r="N87" s="432" t="s">
        <v>107</v>
      </c>
      <c r="O87" s="109" t="str">
        <f>A91</f>
        <v>F.13</v>
      </c>
      <c r="P87" s="115"/>
    </row>
    <row r="88" spans="1:16" outlineLevel="1">
      <c r="A88" s="93"/>
      <c r="B88" s="93" t="s">
        <v>141</v>
      </c>
      <c r="C88" s="113" t="s">
        <v>24</v>
      </c>
      <c r="D88" s="111" t="s">
        <v>644</v>
      </c>
      <c r="E88" s="113" t="s">
        <v>58</v>
      </c>
      <c r="F88" s="113">
        <f>VLOOKUP($B88,[5]Codes!$A$1:$K$65536,5,FALSE)</f>
        <v>1</v>
      </c>
      <c r="G88" s="113"/>
      <c r="H88" s="113"/>
      <c r="I88" s="113"/>
      <c r="J88" s="113"/>
      <c r="L88" s="432" t="s">
        <v>108</v>
      </c>
      <c r="N88" s="432" t="s">
        <v>109</v>
      </c>
      <c r="O88" s="109" t="str">
        <f>A91</f>
        <v>F.13</v>
      </c>
      <c r="P88" s="115"/>
    </row>
    <row r="89" spans="1:16" outlineLevel="1">
      <c r="B89" s="93" t="s">
        <v>320</v>
      </c>
      <c r="C89" s="113" t="s">
        <v>24</v>
      </c>
      <c r="D89" s="111" t="s">
        <v>644</v>
      </c>
      <c r="E89" s="113" t="s">
        <v>58</v>
      </c>
      <c r="F89" s="113">
        <f>VLOOKUP($B89,[5]Codes!$A$1:$K$65536,5,FALSE)</f>
        <v>98</v>
      </c>
      <c r="G89" s="113"/>
      <c r="H89" s="113"/>
      <c r="I89" s="113"/>
      <c r="J89" s="113"/>
      <c r="L89" s="432" t="s">
        <v>484</v>
      </c>
      <c r="N89" s="432" t="s">
        <v>485</v>
      </c>
      <c r="O89" s="109" t="str">
        <f>A91</f>
        <v>F.13</v>
      </c>
      <c r="P89" s="115"/>
    </row>
    <row r="90" spans="1:16" outlineLevel="1">
      <c r="B90" s="93" t="s">
        <v>923</v>
      </c>
      <c r="C90" s="113" t="s">
        <v>24</v>
      </c>
      <c r="D90" s="111" t="s">
        <v>644</v>
      </c>
      <c r="E90" s="113" t="s">
        <v>58</v>
      </c>
      <c r="F90" s="113">
        <f>VLOOKUP($B90,[5]Codes!$A$1:$K$65536,5,FALSE)</f>
        <v>99</v>
      </c>
      <c r="G90" s="113"/>
      <c r="H90" s="113"/>
      <c r="I90" s="113"/>
      <c r="J90" s="113"/>
      <c r="L90" s="432" t="s">
        <v>924</v>
      </c>
      <c r="N90" s="432" t="s">
        <v>925</v>
      </c>
      <c r="O90" s="109" t="str">
        <f>A91</f>
        <v>F.13</v>
      </c>
      <c r="P90" s="115"/>
    </row>
    <row r="91" spans="1:16" ht="28.5" customHeight="1">
      <c r="A91" s="49" t="s">
        <v>1832</v>
      </c>
      <c r="C91" s="176" t="s">
        <v>11</v>
      </c>
      <c r="D91" s="176" t="s">
        <v>137</v>
      </c>
      <c r="E91" s="176" t="s">
        <v>26</v>
      </c>
      <c r="F91" s="176" t="s">
        <v>54</v>
      </c>
      <c r="G91" s="35"/>
      <c r="H91" s="113"/>
      <c r="I91" s="113"/>
      <c r="J91" s="113"/>
      <c r="K91" s="513" t="s">
        <v>1833</v>
      </c>
      <c r="L91" s="513"/>
      <c r="M91" s="513" t="s">
        <v>1834</v>
      </c>
      <c r="N91" s="513"/>
      <c r="P91" s="115"/>
    </row>
    <row r="92" spans="1:16" outlineLevel="1">
      <c r="B92" s="93" t="s">
        <v>138</v>
      </c>
      <c r="C92" s="113" t="s">
        <v>24</v>
      </c>
      <c r="D92" s="111" t="s">
        <v>644</v>
      </c>
      <c r="E92" s="113" t="s">
        <v>58</v>
      </c>
      <c r="F92" s="113">
        <f>VLOOKUP($B92,[5]Codes!$A$1:$K$65536,5,FALSE)</f>
        <v>0</v>
      </c>
      <c r="G92" s="113"/>
      <c r="H92" s="113"/>
      <c r="I92" s="113"/>
      <c r="J92" s="113"/>
      <c r="L92" s="432" t="s">
        <v>106</v>
      </c>
      <c r="N92" s="432" t="s">
        <v>107</v>
      </c>
      <c r="O92" s="93" t="s">
        <v>1835</v>
      </c>
      <c r="P92" s="115"/>
    </row>
    <row r="93" spans="1:16" outlineLevel="1">
      <c r="A93" s="93"/>
      <c r="B93" s="93" t="s">
        <v>141</v>
      </c>
      <c r="C93" s="113" t="s">
        <v>24</v>
      </c>
      <c r="D93" s="111" t="s">
        <v>644</v>
      </c>
      <c r="E93" s="113" t="s">
        <v>58</v>
      </c>
      <c r="F93" s="113">
        <f>VLOOKUP($B93,[5]Codes!$A$1:$K$65536,5,FALSE)</f>
        <v>1</v>
      </c>
      <c r="G93" s="113"/>
      <c r="H93" s="113"/>
      <c r="I93" s="113"/>
      <c r="J93" s="113"/>
      <c r="L93" s="432" t="s">
        <v>108</v>
      </c>
      <c r="N93" s="432" t="s">
        <v>109</v>
      </c>
      <c r="O93" s="93" t="s">
        <v>1835</v>
      </c>
      <c r="P93" s="115"/>
    </row>
    <row r="94" spans="1:16" outlineLevel="1">
      <c r="B94" s="93" t="s">
        <v>320</v>
      </c>
      <c r="C94" s="113" t="s">
        <v>24</v>
      </c>
      <c r="D94" s="111" t="s">
        <v>644</v>
      </c>
      <c r="E94" s="113" t="s">
        <v>58</v>
      </c>
      <c r="F94" s="113">
        <f>VLOOKUP($B94,[5]Codes!$A$1:$K$65536,5,FALSE)</f>
        <v>98</v>
      </c>
      <c r="G94" s="113"/>
      <c r="H94" s="113"/>
      <c r="I94" s="113"/>
      <c r="J94" s="113"/>
      <c r="L94" s="432" t="s">
        <v>484</v>
      </c>
      <c r="N94" s="432" t="s">
        <v>485</v>
      </c>
      <c r="O94" s="93" t="s">
        <v>1835</v>
      </c>
      <c r="P94" s="115"/>
    </row>
    <row r="95" spans="1:16" outlineLevel="1">
      <c r="B95" s="93" t="s">
        <v>923</v>
      </c>
      <c r="C95" s="113" t="s">
        <v>24</v>
      </c>
      <c r="D95" s="111" t="s">
        <v>644</v>
      </c>
      <c r="E95" s="113" t="s">
        <v>58</v>
      </c>
      <c r="F95" s="113">
        <f>VLOOKUP($B95,[5]Codes!$A$1:$K$65536,5,FALSE)</f>
        <v>99</v>
      </c>
      <c r="G95" s="113"/>
      <c r="H95" s="113"/>
      <c r="I95" s="113"/>
      <c r="J95" s="113"/>
      <c r="L95" s="432" t="s">
        <v>924</v>
      </c>
      <c r="N95" s="432" t="s">
        <v>925</v>
      </c>
      <c r="O95" s="93" t="s">
        <v>1835</v>
      </c>
      <c r="P95" s="115"/>
    </row>
    <row r="96" spans="1:16" s="301" customFormat="1">
      <c r="A96" s="301" t="s">
        <v>1836</v>
      </c>
      <c r="B96" s="298"/>
      <c r="H96" s="298"/>
      <c r="I96" s="298"/>
      <c r="J96" s="298"/>
      <c r="K96" s="471"/>
      <c r="L96" s="471"/>
      <c r="M96" s="471"/>
      <c r="N96" s="468"/>
      <c r="O96" s="303"/>
    </row>
    <row r="97" spans="1:16" ht="33.75" customHeight="1">
      <c r="A97" s="49" t="s">
        <v>1837</v>
      </c>
      <c r="C97" s="176" t="s">
        <v>11</v>
      </c>
      <c r="D97" s="176" t="s">
        <v>137</v>
      </c>
      <c r="E97" s="176" t="s">
        <v>26</v>
      </c>
      <c r="F97" s="176" t="s">
        <v>54</v>
      </c>
      <c r="G97" s="35"/>
      <c r="H97" s="113"/>
      <c r="I97" s="113"/>
      <c r="J97" s="113"/>
      <c r="K97" s="513" t="s">
        <v>1838</v>
      </c>
      <c r="L97" s="513"/>
      <c r="M97" s="513" t="s">
        <v>1839</v>
      </c>
      <c r="N97" s="513"/>
      <c r="P97" s="115"/>
    </row>
    <row r="98" spans="1:16" outlineLevel="1">
      <c r="B98" s="93" t="s">
        <v>138</v>
      </c>
      <c r="C98" s="113" t="s">
        <v>24</v>
      </c>
      <c r="D98" s="113" t="s">
        <v>336</v>
      </c>
      <c r="E98" s="113" t="s">
        <v>58</v>
      </c>
      <c r="F98" s="111">
        <v>1</v>
      </c>
      <c r="G98" s="113"/>
      <c r="H98" s="113"/>
      <c r="I98" s="113"/>
      <c r="J98" s="113"/>
      <c r="K98" s="432"/>
      <c r="L98" s="432" t="s">
        <v>1840</v>
      </c>
      <c r="M98" s="432"/>
      <c r="N98" s="432" t="s">
        <v>1841</v>
      </c>
      <c r="O98" s="109" t="str">
        <f>A104</f>
        <v>F.14b</v>
      </c>
      <c r="P98" s="115"/>
    </row>
    <row r="99" spans="1:16" outlineLevel="1">
      <c r="A99" s="93"/>
      <c r="B99" s="93" t="s">
        <v>141</v>
      </c>
      <c r="C99" s="113" t="s">
        <v>24</v>
      </c>
      <c r="D99" s="113" t="s">
        <v>336</v>
      </c>
      <c r="E99" s="113" t="s">
        <v>58</v>
      </c>
      <c r="F99" s="111">
        <f>VLOOKUP($B99,[5]Codes!$A$1:$K$65536,5,FALSE)</f>
        <v>1</v>
      </c>
      <c r="G99" s="113"/>
      <c r="H99" s="113"/>
      <c r="I99" s="113"/>
      <c r="J99" s="113"/>
      <c r="K99" s="432"/>
      <c r="L99" s="432" t="s">
        <v>1842</v>
      </c>
      <c r="M99" s="432"/>
      <c r="N99" s="432" t="s">
        <v>1843</v>
      </c>
      <c r="O99" s="109" t="str">
        <f>A104</f>
        <v>F.14b</v>
      </c>
      <c r="P99" s="115"/>
    </row>
    <row r="100" spans="1:16" outlineLevel="1">
      <c r="B100" s="93" t="s">
        <v>320</v>
      </c>
      <c r="C100" s="113" t="s">
        <v>24</v>
      </c>
      <c r="D100" s="113" t="s">
        <v>336</v>
      </c>
      <c r="E100" s="113" t="s">
        <v>58</v>
      </c>
      <c r="F100" s="111">
        <v>1</v>
      </c>
      <c r="G100" s="113"/>
      <c r="H100" s="113"/>
      <c r="I100" s="113"/>
      <c r="J100" s="113"/>
      <c r="K100" s="432"/>
      <c r="L100" s="432" t="s">
        <v>1844</v>
      </c>
      <c r="M100" s="432"/>
      <c r="N100" s="432" t="s">
        <v>1845</v>
      </c>
      <c r="O100" s="109" t="str">
        <f>A104</f>
        <v>F.14b</v>
      </c>
      <c r="P100" s="115"/>
    </row>
    <row r="101" spans="1:16" outlineLevel="1">
      <c r="B101" s="93"/>
      <c r="C101" s="113" t="s">
        <v>24</v>
      </c>
      <c r="D101" s="113" t="s">
        <v>336</v>
      </c>
      <c r="E101" s="113" t="s">
        <v>58</v>
      </c>
      <c r="F101" s="113">
        <v>0</v>
      </c>
      <c r="G101" s="113"/>
      <c r="H101" s="113"/>
      <c r="I101" s="113"/>
      <c r="J101" s="113"/>
      <c r="K101" s="432"/>
      <c r="L101" s="432" t="s">
        <v>106</v>
      </c>
      <c r="M101" s="432"/>
      <c r="N101" s="432" t="s">
        <v>107</v>
      </c>
      <c r="O101" s="109" t="str">
        <f>A104</f>
        <v>F.14b</v>
      </c>
      <c r="P101" s="115"/>
    </row>
    <row r="102" spans="1:16" outlineLevel="1">
      <c r="B102" s="93"/>
      <c r="C102" s="113" t="s">
        <v>24</v>
      </c>
      <c r="D102" s="113" t="s">
        <v>336</v>
      </c>
      <c r="E102" s="113" t="s">
        <v>58</v>
      </c>
      <c r="F102" s="111"/>
      <c r="G102" s="113"/>
      <c r="H102" s="113"/>
      <c r="I102" s="113"/>
      <c r="J102" s="113"/>
      <c r="K102" s="432"/>
      <c r="L102" s="432" t="s">
        <v>484</v>
      </c>
      <c r="M102" s="432"/>
      <c r="N102" s="432" t="s">
        <v>485</v>
      </c>
      <c r="O102" s="109" t="str">
        <f>A104</f>
        <v>F.14b</v>
      </c>
      <c r="P102" s="115"/>
    </row>
    <row r="103" spans="1:16" outlineLevel="1">
      <c r="B103" s="93" t="s">
        <v>923</v>
      </c>
      <c r="C103" s="113" t="str">
        <f>VLOOKUP($B103,[5]Codes!$A$1:$K$65536,2,FALSE)</f>
        <v>Response</v>
      </c>
      <c r="D103" s="113" t="s">
        <v>336</v>
      </c>
      <c r="E103" s="113" t="s">
        <v>58</v>
      </c>
      <c r="F103" s="111">
        <f>VLOOKUP($B103,[5]Codes!$A$1:$K$65536,5,FALSE)</f>
        <v>99</v>
      </c>
      <c r="G103" s="113"/>
      <c r="H103" s="113"/>
      <c r="I103" s="113"/>
      <c r="J103" s="113"/>
      <c r="K103" s="432"/>
      <c r="L103" s="432" t="str">
        <f>VLOOKUP($B103,[5]Codes!$A$1:$K$65536,9,FALSE)</f>
        <v>Refused to answer</v>
      </c>
      <c r="M103" s="432"/>
      <c r="N103" s="432" t="s">
        <v>905</v>
      </c>
      <c r="O103" s="109" t="str">
        <f>A104</f>
        <v>F.14b</v>
      </c>
      <c r="P103" s="115"/>
    </row>
    <row r="104" spans="1:16" ht="30" customHeight="1">
      <c r="A104" s="49" t="s">
        <v>1846</v>
      </c>
      <c r="C104" s="176" t="s">
        <v>11</v>
      </c>
      <c r="D104" s="176" t="s">
        <v>137</v>
      </c>
      <c r="E104" s="176" t="s">
        <v>26</v>
      </c>
      <c r="F104" s="176" t="s">
        <v>54</v>
      </c>
      <c r="G104" s="35"/>
      <c r="H104" s="113"/>
      <c r="I104" s="113"/>
      <c r="J104" s="113"/>
      <c r="K104" s="513" t="s">
        <v>1847</v>
      </c>
      <c r="L104" s="513"/>
      <c r="M104" s="513" t="s">
        <v>1848</v>
      </c>
      <c r="N104" s="513"/>
      <c r="P104" s="115"/>
    </row>
    <row r="105" spans="1:16" outlineLevel="1">
      <c r="B105" s="93" t="s">
        <v>138</v>
      </c>
      <c r="C105" s="113" t="s">
        <v>24</v>
      </c>
      <c r="D105" s="113" t="s">
        <v>336</v>
      </c>
      <c r="E105" s="113" t="s">
        <v>58</v>
      </c>
      <c r="F105" s="111">
        <v>1</v>
      </c>
      <c r="G105" s="113"/>
      <c r="H105" s="113"/>
      <c r="I105" s="113"/>
      <c r="J105" s="113"/>
      <c r="K105" s="432"/>
      <c r="L105" s="432" t="s">
        <v>1840</v>
      </c>
      <c r="M105" s="432"/>
      <c r="N105" s="432" t="s">
        <v>1841</v>
      </c>
      <c r="O105" s="109" t="str">
        <f>A112</f>
        <v>F.15</v>
      </c>
      <c r="P105" s="115"/>
    </row>
    <row r="106" spans="1:16" outlineLevel="1">
      <c r="A106" s="93"/>
      <c r="B106" s="93" t="s">
        <v>141</v>
      </c>
      <c r="C106" s="113" t="s">
        <v>24</v>
      </c>
      <c r="D106" s="113" t="s">
        <v>336</v>
      </c>
      <c r="E106" s="113" t="s">
        <v>58</v>
      </c>
      <c r="F106" s="111">
        <f>VLOOKUP($B106,[5]Codes!$A$1:$K$65536,5,FALSE)</f>
        <v>1</v>
      </c>
      <c r="G106" s="113"/>
      <c r="H106" s="113"/>
      <c r="I106" s="113"/>
      <c r="J106" s="113"/>
      <c r="K106" s="432"/>
      <c r="L106" s="432" t="s">
        <v>1842</v>
      </c>
      <c r="M106" s="432"/>
      <c r="N106" s="432" t="s">
        <v>1843</v>
      </c>
      <c r="O106" s="109" t="str">
        <f>A112</f>
        <v>F.15</v>
      </c>
      <c r="P106" s="115"/>
    </row>
    <row r="107" spans="1:16" outlineLevel="1">
      <c r="B107" s="93" t="s">
        <v>320</v>
      </c>
      <c r="C107" s="113" t="s">
        <v>24</v>
      </c>
      <c r="D107" s="113" t="s">
        <v>336</v>
      </c>
      <c r="E107" s="113" t="s">
        <v>58</v>
      </c>
      <c r="F107" s="111">
        <v>1</v>
      </c>
      <c r="G107" s="113"/>
      <c r="H107" s="113"/>
      <c r="I107" s="113"/>
      <c r="J107" s="113"/>
      <c r="K107" s="432"/>
      <c r="L107" s="432" t="s">
        <v>1844</v>
      </c>
      <c r="M107" s="432"/>
      <c r="N107" s="432" t="s">
        <v>1845</v>
      </c>
      <c r="O107" s="109" t="str">
        <f>A112</f>
        <v>F.15</v>
      </c>
      <c r="P107" s="115"/>
    </row>
    <row r="108" spans="1:16" outlineLevel="1">
      <c r="B108" s="93"/>
      <c r="C108" s="113" t="s">
        <v>24</v>
      </c>
      <c r="D108" s="113" t="s">
        <v>336</v>
      </c>
      <c r="E108" s="113" t="s">
        <v>58</v>
      </c>
      <c r="F108" s="113"/>
      <c r="G108" s="113"/>
      <c r="H108" s="113"/>
      <c r="I108" s="113"/>
      <c r="J108" s="113"/>
      <c r="K108" s="432"/>
      <c r="L108" s="432" t="s">
        <v>106</v>
      </c>
      <c r="M108" s="432"/>
      <c r="N108" s="432" t="s">
        <v>107</v>
      </c>
      <c r="O108" s="109" t="str">
        <f>A112</f>
        <v>F.15</v>
      </c>
      <c r="P108" s="115"/>
    </row>
    <row r="109" spans="1:16" outlineLevel="1">
      <c r="B109" s="93"/>
      <c r="C109" s="113" t="s">
        <v>24</v>
      </c>
      <c r="D109" s="113" t="s">
        <v>336</v>
      </c>
      <c r="E109" s="113" t="s">
        <v>58</v>
      </c>
      <c r="F109" s="113"/>
      <c r="G109" s="113"/>
      <c r="H109" s="113"/>
      <c r="I109" s="113"/>
      <c r="J109" s="113"/>
      <c r="K109" s="432"/>
      <c r="L109" s="432" t="s">
        <v>484</v>
      </c>
      <c r="M109" s="432"/>
      <c r="N109" s="432" t="s">
        <v>485</v>
      </c>
      <c r="O109" s="109" t="str">
        <f>A112</f>
        <v>F.15</v>
      </c>
      <c r="P109" s="115"/>
    </row>
    <row r="110" spans="1:16" outlineLevel="1">
      <c r="B110" s="93" t="s">
        <v>923</v>
      </c>
      <c r="C110" s="113" t="s">
        <v>24</v>
      </c>
      <c r="D110" s="113" t="s">
        <v>336</v>
      </c>
      <c r="E110" s="113" t="s">
        <v>58</v>
      </c>
      <c r="F110" s="113">
        <f>VLOOKUP($B110,[5]Codes!$A$1:$K$65536,5,FALSE)</f>
        <v>99</v>
      </c>
      <c r="G110" s="113"/>
      <c r="H110" s="113"/>
      <c r="I110" s="113"/>
      <c r="J110" s="113"/>
      <c r="K110" s="432"/>
      <c r="L110" s="432" t="str">
        <f>VLOOKUP($B110,[5]Codes!$A$1:$K$65536,9,FALSE)</f>
        <v>Refused to answer</v>
      </c>
      <c r="M110" s="432"/>
      <c r="N110" s="432" t="s">
        <v>905</v>
      </c>
      <c r="O110" s="109" t="str">
        <f>A112</f>
        <v>F.15</v>
      </c>
      <c r="P110" s="115"/>
    </row>
    <row r="111" spans="1:16" s="301" customFormat="1">
      <c r="A111" s="301" t="s">
        <v>1849</v>
      </c>
      <c r="B111" s="298"/>
      <c r="H111" s="298"/>
      <c r="I111" s="298"/>
      <c r="J111" s="298"/>
      <c r="K111" s="471"/>
      <c r="L111" s="471"/>
      <c r="M111" s="471"/>
      <c r="N111" s="468"/>
      <c r="O111" s="303"/>
    </row>
    <row r="112" spans="1:16" ht="30" customHeight="1">
      <c r="A112" s="49" t="s">
        <v>1850</v>
      </c>
      <c r="C112" s="176" t="s">
        <v>11</v>
      </c>
      <c r="D112" s="176" t="s">
        <v>137</v>
      </c>
      <c r="E112" s="176" t="s">
        <v>26</v>
      </c>
      <c r="F112" s="176" t="s">
        <v>54</v>
      </c>
      <c r="G112" s="35"/>
      <c r="H112" s="49"/>
      <c r="I112" s="49"/>
      <c r="J112" s="49"/>
      <c r="K112" s="513" t="s">
        <v>1851</v>
      </c>
      <c r="L112" s="513"/>
      <c r="M112" s="513" t="s">
        <v>1852</v>
      </c>
      <c r="N112" s="513"/>
      <c r="P112" s="115" t="s">
        <v>1853</v>
      </c>
    </row>
    <row r="113" spans="1:16" outlineLevel="1">
      <c r="B113" s="93" t="s">
        <v>138</v>
      </c>
      <c r="C113" s="113" t="s">
        <v>24</v>
      </c>
      <c r="D113" s="111" t="s">
        <v>644</v>
      </c>
      <c r="E113" s="113" t="s">
        <v>58</v>
      </c>
      <c r="F113" s="113">
        <f>VLOOKUP($B113,[5]Codes!$A$1:$K$65536,5,FALSE)</f>
        <v>0</v>
      </c>
      <c r="G113" s="113"/>
      <c r="H113" s="113"/>
      <c r="I113" s="113"/>
      <c r="J113" s="113"/>
      <c r="L113" s="432" t="s">
        <v>106</v>
      </c>
      <c r="N113" s="432" t="s">
        <v>107</v>
      </c>
      <c r="O113" s="62" t="str">
        <f>A118</f>
        <v>F16</v>
      </c>
      <c r="P113" s="115"/>
    </row>
    <row r="114" spans="1:16" outlineLevel="1">
      <c r="A114" s="93"/>
      <c r="B114" s="93" t="s">
        <v>141</v>
      </c>
      <c r="C114" s="113" t="s">
        <v>24</v>
      </c>
      <c r="D114" s="111" t="s">
        <v>644</v>
      </c>
      <c r="E114" s="113" t="s">
        <v>58</v>
      </c>
      <c r="F114" s="113">
        <f>VLOOKUP($B114,[5]Codes!$A$1:$K$65536,5,FALSE)</f>
        <v>1</v>
      </c>
      <c r="G114" s="113"/>
      <c r="H114" s="113"/>
      <c r="I114" s="113"/>
      <c r="J114" s="113"/>
      <c r="L114" s="432" t="s">
        <v>108</v>
      </c>
      <c r="N114" s="432" t="s">
        <v>109</v>
      </c>
      <c r="O114" s="62" t="str">
        <f>A118</f>
        <v>F16</v>
      </c>
      <c r="P114" s="115"/>
    </row>
    <row r="115" spans="1:16" outlineLevel="1">
      <c r="B115" s="93" t="s">
        <v>320</v>
      </c>
      <c r="C115" s="113" t="s">
        <v>24</v>
      </c>
      <c r="D115" s="111" t="s">
        <v>644</v>
      </c>
      <c r="E115" s="113" t="s">
        <v>58</v>
      </c>
      <c r="F115" s="113">
        <f>VLOOKUP($B115,[5]Codes!$A$1:$K$65536,5,FALSE)</f>
        <v>98</v>
      </c>
      <c r="G115" s="113"/>
      <c r="H115" s="113"/>
      <c r="I115" s="113"/>
      <c r="J115" s="113"/>
      <c r="L115" s="432" t="s">
        <v>484</v>
      </c>
      <c r="N115" s="432" t="s">
        <v>485</v>
      </c>
      <c r="O115" s="62" t="str">
        <f>A118</f>
        <v>F16</v>
      </c>
      <c r="P115" s="115"/>
    </row>
    <row r="116" spans="1:16" outlineLevel="1">
      <c r="B116" s="93" t="s">
        <v>923</v>
      </c>
      <c r="C116" s="113" t="s">
        <v>24</v>
      </c>
      <c r="D116" s="111" t="s">
        <v>644</v>
      </c>
      <c r="E116" s="113" t="s">
        <v>58</v>
      </c>
      <c r="F116" s="113">
        <f>VLOOKUP($B116,[5]Codes!$A$1:$K$65536,5,FALSE)</f>
        <v>99</v>
      </c>
      <c r="G116" s="113"/>
      <c r="H116" s="113"/>
      <c r="I116" s="113"/>
      <c r="J116" s="113"/>
      <c r="L116" s="432" t="s">
        <v>924</v>
      </c>
      <c r="N116" s="432" t="s">
        <v>925</v>
      </c>
      <c r="O116" s="62" t="str">
        <f>A118</f>
        <v>F16</v>
      </c>
      <c r="P116" s="115"/>
    </row>
    <row r="117" spans="1:16">
      <c r="A117" s="35" t="s">
        <v>264</v>
      </c>
      <c r="B117" s="35"/>
      <c r="C117" s="35"/>
      <c r="D117" s="35"/>
      <c r="E117" s="35"/>
      <c r="F117" s="35"/>
      <c r="G117" s="35"/>
      <c r="H117" s="77"/>
      <c r="I117" s="77"/>
      <c r="J117" s="77"/>
      <c r="K117" s="466"/>
      <c r="M117" s="466" t="s">
        <v>1854</v>
      </c>
      <c r="N117" s="466"/>
      <c r="O117" s="34"/>
      <c r="P117" s="35"/>
    </row>
    <row r="118" spans="1:16" s="173" customFormat="1" ht="32.25" customHeight="1">
      <c r="A118" s="115" t="s">
        <v>1855</v>
      </c>
      <c r="B118" s="115"/>
      <c r="C118" s="176" t="s">
        <v>11</v>
      </c>
      <c r="D118" s="176" t="s">
        <v>137</v>
      </c>
      <c r="E118" s="176" t="s">
        <v>26</v>
      </c>
      <c r="F118" s="176" t="s">
        <v>54</v>
      </c>
      <c r="H118" s="115"/>
      <c r="I118" s="115"/>
      <c r="J118" s="115"/>
      <c r="K118" s="519" t="s">
        <v>1856</v>
      </c>
      <c r="L118" s="519"/>
      <c r="M118" s="519" t="s">
        <v>1857</v>
      </c>
      <c r="N118" s="519"/>
      <c r="O118" s="177"/>
      <c r="P118" s="115"/>
    </row>
    <row r="119" spans="1:16" s="173" customFormat="1" outlineLevel="1">
      <c r="C119" s="115" t="s">
        <v>24</v>
      </c>
      <c r="D119" s="304" t="s">
        <v>1858</v>
      </c>
      <c r="E119" s="115" t="s">
        <v>58</v>
      </c>
      <c r="F119" s="115" t="s">
        <v>59</v>
      </c>
      <c r="H119" s="176"/>
      <c r="I119" s="176"/>
      <c r="J119" s="176"/>
      <c r="K119" s="472"/>
      <c r="L119" s="467" t="s">
        <v>285</v>
      </c>
      <c r="M119" s="473"/>
      <c r="N119" s="467" t="s">
        <v>1859</v>
      </c>
      <c r="O119" s="177" t="str">
        <f>A129</f>
        <v>F.16.a</v>
      </c>
      <c r="P119" s="115"/>
    </row>
    <row r="120" spans="1:16" s="173" customFormat="1" outlineLevel="1">
      <c r="C120" s="115" t="s">
        <v>24</v>
      </c>
      <c r="D120" s="304" t="s">
        <v>1858</v>
      </c>
      <c r="E120" s="115" t="s">
        <v>58</v>
      </c>
      <c r="F120" s="115" t="s">
        <v>59</v>
      </c>
      <c r="H120" s="115"/>
      <c r="I120" s="115"/>
      <c r="J120" s="115"/>
      <c r="K120" s="472"/>
      <c r="L120" s="467" t="s">
        <v>1860</v>
      </c>
      <c r="M120" s="473"/>
      <c r="N120" s="467" t="s">
        <v>1861</v>
      </c>
      <c r="O120" s="177" t="str">
        <f>A144</f>
        <v>F.16.b</v>
      </c>
      <c r="P120" s="115"/>
    </row>
    <row r="121" spans="1:16" s="173" customFormat="1" outlineLevel="1">
      <c r="C121" s="115" t="s">
        <v>24</v>
      </c>
      <c r="D121" s="304" t="s">
        <v>1858</v>
      </c>
      <c r="E121" s="115" t="s">
        <v>58</v>
      </c>
      <c r="F121" s="115" t="s">
        <v>59</v>
      </c>
      <c r="H121" s="115"/>
      <c r="I121" s="115"/>
      <c r="J121" s="115"/>
      <c r="K121" s="472"/>
      <c r="L121" s="467" t="s">
        <v>1034</v>
      </c>
      <c r="M121" s="473"/>
      <c r="N121" s="467" t="s">
        <v>1862</v>
      </c>
      <c r="O121" s="177" t="str">
        <f>A162</f>
        <v>F.16c</v>
      </c>
      <c r="P121" s="115"/>
    </row>
    <row r="122" spans="1:16" s="173" customFormat="1" outlineLevel="1">
      <c r="C122" s="115" t="s">
        <v>24</v>
      </c>
      <c r="D122" s="304" t="s">
        <v>1858</v>
      </c>
      <c r="E122" s="115" t="s">
        <v>58</v>
      </c>
      <c r="F122" s="115" t="s">
        <v>59</v>
      </c>
      <c r="H122" s="115"/>
      <c r="I122" s="115"/>
      <c r="J122" s="115"/>
      <c r="K122" s="472"/>
      <c r="L122" s="467" t="s">
        <v>1863</v>
      </c>
      <c r="M122" s="473"/>
      <c r="N122" s="467" t="s">
        <v>1864</v>
      </c>
      <c r="O122" s="177" t="str">
        <f>A209</f>
        <v>F.16f</v>
      </c>
      <c r="P122" s="115"/>
    </row>
    <row r="123" spans="1:16" s="173" customFormat="1" outlineLevel="1">
      <c r="C123" s="115" t="s">
        <v>24</v>
      </c>
      <c r="D123" s="304" t="s">
        <v>1858</v>
      </c>
      <c r="E123" s="115" t="s">
        <v>58</v>
      </c>
      <c r="F123" s="115" t="s">
        <v>59</v>
      </c>
      <c r="H123" s="115"/>
      <c r="I123" s="115"/>
      <c r="J123" s="115"/>
      <c r="K123" s="472"/>
      <c r="L123" s="467" t="s">
        <v>1865</v>
      </c>
      <c r="M123" s="473"/>
      <c r="N123" s="467" t="s">
        <v>1866</v>
      </c>
      <c r="O123" s="177" t="str">
        <f>A221</f>
        <v>F.16g</v>
      </c>
      <c r="P123" s="115"/>
    </row>
    <row r="124" spans="1:16" s="173" customFormat="1" outlineLevel="1">
      <c r="C124" s="115" t="s">
        <v>24</v>
      </c>
      <c r="D124" s="304" t="s">
        <v>1858</v>
      </c>
      <c r="E124" s="115" t="s">
        <v>58</v>
      </c>
      <c r="F124" s="115" t="s">
        <v>59</v>
      </c>
      <c r="H124" s="115"/>
      <c r="I124" s="115"/>
      <c r="J124" s="115"/>
      <c r="K124" s="472"/>
      <c r="L124" s="467" t="s">
        <v>1867</v>
      </c>
      <c r="M124" s="473"/>
      <c r="N124" s="467" t="s">
        <v>1868</v>
      </c>
      <c r="O124" s="177" t="str">
        <f>A177</f>
        <v>F16d</v>
      </c>
      <c r="P124" s="115"/>
    </row>
    <row r="125" spans="1:16" s="173" customFormat="1" outlineLevel="1">
      <c r="C125" s="115" t="s">
        <v>24</v>
      </c>
      <c r="D125" s="304" t="s">
        <v>1858</v>
      </c>
      <c r="E125" s="115" t="s">
        <v>58</v>
      </c>
      <c r="F125" s="115" t="s">
        <v>59</v>
      </c>
      <c r="H125" s="176"/>
      <c r="I125" s="176"/>
      <c r="J125" s="176"/>
      <c r="K125" s="472"/>
      <c r="L125" s="467" t="s">
        <v>1869</v>
      </c>
      <c r="M125" s="473"/>
      <c r="N125" s="467" t="s">
        <v>1870</v>
      </c>
      <c r="O125" s="177" t="str">
        <f>A196</f>
        <v>F.16e</v>
      </c>
      <c r="P125" s="115"/>
    </row>
    <row r="126" spans="1:16" s="173" customFormat="1" outlineLevel="1">
      <c r="C126" s="115" t="s">
        <v>24</v>
      </c>
      <c r="D126" s="304" t="s">
        <v>1858</v>
      </c>
      <c r="E126" s="115" t="s">
        <v>58</v>
      </c>
      <c r="F126" s="115" t="s">
        <v>59</v>
      </c>
      <c r="H126" s="176"/>
      <c r="I126" s="176"/>
      <c r="J126" s="176"/>
      <c r="K126" s="472"/>
      <c r="L126" s="467" t="s">
        <v>1871</v>
      </c>
      <c r="M126" s="473"/>
      <c r="N126" s="467" t="s">
        <v>1872</v>
      </c>
      <c r="O126" s="177" t="str">
        <f>A228</f>
        <v>F.16h</v>
      </c>
      <c r="P126" s="115"/>
    </row>
    <row r="127" spans="1:16" s="173" customFormat="1" outlineLevel="1">
      <c r="C127" s="115" t="s">
        <v>24</v>
      </c>
      <c r="D127" s="304" t="s">
        <v>1858</v>
      </c>
      <c r="E127" s="115" t="s">
        <v>58</v>
      </c>
      <c r="F127" s="115" t="s">
        <v>59</v>
      </c>
      <c r="H127" s="115"/>
      <c r="I127" s="115"/>
      <c r="J127" s="115"/>
      <c r="K127" s="472"/>
      <c r="L127" s="467" t="s">
        <v>484</v>
      </c>
      <c r="M127" s="473"/>
      <c r="N127" s="467" t="s">
        <v>485</v>
      </c>
      <c r="O127" s="177" t="str">
        <f>A237</f>
        <v>F.17</v>
      </c>
      <c r="P127" s="115"/>
    </row>
    <row r="128" spans="1:16" s="173" customFormat="1" outlineLevel="1">
      <c r="C128" s="115" t="s">
        <v>24</v>
      </c>
      <c r="D128" s="304" t="s">
        <v>1858</v>
      </c>
      <c r="E128" s="115" t="s">
        <v>58</v>
      </c>
      <c r="F128" s="115" t="s">
        <v>59</v>
      </c>
      <c r="H128" s="115"/>
      <c r="I128" s="115"/>
      <c r="J128" s="115"/>
      <c r="K128" s="472"/>
      <c r="L128" s="467" t="s">
        <v>341</v>
      </c>
      <c r="M128" s="473"/>
      <c r="N128" s="467" t="s">
        <v>925</v>
      </c>
      <c r="O128" s="177" t="str">
        <f>A237</f>
        <v>F.17</v>
      </c>
      <c r="P128" s="115"/>
    </row>
    <row r="129" spans="1:16" s="173" customFormat="1" ht="30" customHeight="1">
      <c r="A129" s="115" t="s">
        <v>1873</v>
      </c>
      <c r="B129" s="115"/>
      <c r="C129" s="176" t="s">
        <v>11</v>
      </c>
      <c r="D129" s="176" t="s">
        <v>137</v>
      </c>
      <c r="E129" s="176" t="s">
        <v>26</v>
      </c>
      <c r="F129" s="176" t="s">
        <v>54</v>
      </c>
      <c r="H129" s="115"/>
      <c r="I129" s="115"/>
      <c r="J129" s="115"/>
      <c r="K129" s="519" t="s">
        <v>1874</v>
      </c>
      <c r="L129" s="519"/>
      <c r="M129" s="519" t="s">
        <v>1875</v>
      </c>
      <c r="N129" s="519"/>
      <c r="O129" s="177"/>
      <c r="P129" s="115"/>
    </row>
    <row r="130" spans="1:16" s="173" customFormat="1" outlineLevel="1">
      <c r="C130" s="115" t="s">
        <v>24</v>
      </c>
      <c r="D130" s="304" t="s">
        <v>1858</v>
      </c>
      <c r="E130" s="115" t="s">
        <v>58</v>
      </c>
      <c r="F130" s="115" t="s">
        <v>59</v>
      </c>
      <c r="H130" s="176"/>
      <c r="I130" s="176"/>
      <c r="J130" s="176"/>
      <c r="K130" s="472"/>
      <c r="L130" s="474" t="s">
        <v>1876</v>
      </c>
      <c r="M130" s="473"/>
      <c r="N130" s="467" t="s">
        <v>1877</v>
      </c>
      <c r="O130" s="177" t="str">
        <f>A237</f>
        <v>F.17</v>
      </c>
      <c r="P130" s="115"/>
    </row>
    <row r="131" spans="1:16" s="177" customFormat="1" outlineLevel="1">
      <c r="A131" s="173"/>
      <c r="B131" s="173"/>
      <c r="C131" s="115" t="s">
        <v>24</v>
      </c>
      <c r="D131" s="304" t="s">
        <v>1858</v>
      </c>
      <c r="E131" s="115" t="s">
        <v>58</v>
      </c>
      <c r="F131" s="115" t="s">
        <v>59</v>
      </c>
      <c r="H131" s="115"/>
      <c r="I131" s="115"/>
      <c r="J131" s="115"/>
      <c r="K131" s="472"/>
      <c r="L131" s="474" t="s">
        <v>1878</v>
      </c>
      <c r="M131" s="475"/>
      <c r="N131" s="467" t="s">
        <v>1879</v>
      </c>
      <c r="O131" s="177" t="str">
        <f>A237</f>
        <v>F.17</v>
      </c>
      <c r="P131" s="115"/>
    </row>
    <row r="132" spans="1:16" s="177" customFormat="1" outlineLevel="1">
      <c r="A132" s="173"/>
      <c r="B132" s="173"/>
      <c r="C132" s="115" t="s">
        <v>24</v>
      </c>
      <c r="D132" s="304" t="s">
        <v>1858</v>
      </c>
      <c r="E132" s="115" t="s">
        <v>58</v>
      </c>
      <c r="F132" s="115" t="s">
        <v>59</v>
      </c>
      <c r="H132" s="176"/>
      <c r="I132" s="176"/>
      <c r="J132" s="176"/>
      <c r="K132" s="472"/>
      <c r="L132" s="474" t="s">
        <v>1880</v>
      </c>
      <c r="M132" s="475"/>
      <c r="N132" s="467" t="s">
        <v>1881</v>
      </c>
      <c r="O132" s="177" t="str">
        <f>A237</f>
        <v>F.17</v>
      </c>
      <c r="P132" s="115"/>
    </row>
    <row r="133" spans="1:16" s="177" customFormat="1" outlineLevel="1">
      <c r="A133" s="173"/>
      <c r="B133" s="173"/>
      <c r="C133" s="115" t="s">
        <v>24</v>
      </c>
      <c r="D133" s="304" t="s">
        <v>1858</v>
      </c>
      <c r="E133" s="115" t="s">
        <v>58</v>
      </c>
      <c r="F133" s="115" t="s">
        <v>59</v>
      </c>
      <c r="H133" s="115"/>
      <c r="I133" s="115"/>
      <c r="J133" s="115"/>
      <c r="K133" s="472"/>
      <c r="L133" s="474" t="s">
        <v>1882</v>
      </c>
      <c r="M133" s="475"/>
      <c r="N133" s="467" t="s">
        <v>1883</v>
      </c>
      <c r="O133" s="177" t="str">
        <f>A237</f>
        <v>F.17</v>
      </c>
      <c r="P133" s="115"/>
    </row>
    <row r="134" spans="1:16" s="177" customFormat="1" outlineLevel="1">
      <c r="A134" s="173"/>
      <c r="B134" s="173"/>
      <c r="C134" s="115" t="s">
        <v>24</v>
      </c>
      <c r="D134" s="304" t="s">
        <v>1858</v>
      </c>
      <c r="E134" s="115" t="s">
        <v>58</v>
      </c>
      <c r="F134" s="115" t="s">
        <v>59</v>
      </c>
      <c r="H134" s="176"/>
      <c r="I134" s="176"/>
      <c r="J134" s="176"/>
      <c r="K134" s="472"/>
      <c r="L134" s="474" t="s">
        <v>1884</v>
      </c>
      <c r="M134" s="475"/>
      <c r="N134" s="467" t="s">
        <v>1885</v>
      </c>
      <c r="O134" s="177" t="str">
        <f>A237</f>
        <v>F.17</v>
      </c>
      <c r="P134" s="115"/>
    </row>
    <row r="135" spans="1:16" s="177" customFormat="1" outlineLevel="1">
      <c r="A135" s="173"/>
      <c r="B135" s="173"/>
      <c r="C135" s="115" t="s">
        <v>24</v>
      </c>
      <c r="D135" s="304" t="s">
        <v>1858</v>
      </c>
      <c r="E135" s="115" t="s">
        <v>58</v>
      </c>
      <c r="F135" s="115" t="s">
        <v>59</v>
      </c>
      <c r="H135" s="115"/>
      <c r="I135" s="115"/>
      <c r="J135" s="115"/>
      <c r="K135" s="472"/>
      <c r="L135" s="474" t="s">
        <v>1886</v>
      </c>
      <c r="M135" s="475"/>
      <c r="N135" s="467" t="s">
        <v>1887</v>
      </c>
      <c r="O135" s="177" t="str">
        <f>A237</f>
        <v>F.17</v>
      </c>
      <c r="P135" s="115"/>
    </row>
    <row r="136" spans="1:16" s="177" customFormat="1" outlineLevel="1">
      <c r="A136" s="173"/>
      <c r="B136" s="173"/>
      <c r="C136" s="115" t="s">
        <v>24</v>
      </c>
      <c r="D136" s="304" t="s">
        <v>1858</v>
      </c>
      <c r="E136" s="115" t="s">
        <v>58</v>
      </c>
      <c r="F136" s="115" t="s">
        <v>59</v>
      </c>
      <c r="H136" s="176"/>
      <c r="I136" s="176"/>
      <c r="J136" s="176"/>
      <c r="K136" s="472"/>
      <c r="L136" s="474" t="s">
        <v>1888</v>
      </c>
      <c r="M136" s="475"/>
      <c r="N136" s="467" t="s">
        <v>1889</v>
      </c>
      <c r="O136" s="177" t="str">
        <f>A237</f>
        <v>F.17</v>
      </c>
      <c r="P136" s="115"/>
    </row>
    <row r="137" spans="1:16" s="177" customFormat="1" outlineLevel="1">
      <c r="A137" s="173"/>
      <c r="B137" s="173"/>
      <c r="C137" s="115" t="s">
        <v>24</v>
      </c>
      <c r="D137" s="304" t="s">
        <v>1858</v>
      </c>
      <c r="E137" s="115" t="s">
        <v>58</v>
      </c>
      <c r="F137" s="115" t="s">
        <v>59</v>
      </c>
      <c r="H137" s="176"/>
      <c r="I137" s="176"/>
      <c r="J137" s="176"/>
      <c r="K137" s="472"/>
      <c r="L137" s="474" t="s">
        <v>1890</v>
      </c>
      <c r="M137" s="475"/>
      <c r="N137" s="467" t="s">
        <v>1891</v>
      </c>
      <c r="O137" s="177" t="str">
        <f>A237</f>
        <v>F.17</v>
      </c>
      <c r="P137" s="115"/>
    </row>
    <row r="138" spans="1:16" s="177" customFormat="1" outlineLevel="1">
      <c r="A138" s="173"/>
      <c r="B138" s="173"/>
      <c r="C138" s="115" t="s">
        <v>24</v>
      </c>
      <c r="D138" s="304" t="s">
        <v>1858</v>
      </c>
      <c r="E138" s="115" t="s">
        <v>58</v>
      </c>
      <c r="F138" s="115" t="s">
        <v>59</v>
      </c>
      <c r="H138" s="115"/>
      <c r="I138" s="115"/>
      <c r="J138" s="115"/>
      <c r="K138" s="472"/>
      <c r="L138" s="474" t="s">
        <v>1892</v>
      </c>
      <c r="M138" s="475"/>
      <c r="N138" s="467" t="s">
        <v>1893</v>
      </c>
      <c r="O138" s="177" t="str">
        <f>A237</f>
        <v>F.17</v>
      </c>
      <c r="P138" s="115"/>
    </row>
    <row r="139" spans="1:16" s="177" customFormat="1" outlineLevel="1">
      <c r="A139" s="173"/>
      <c r="B139" s="173"/>
      <c r="C139" s="115" t="s">
        <v>24</v>
      </c>
      <c r="D139" s="304" t="s">
        <v>1858</v>
      </c>
      <c r="E139" s="115" t="s">
        <v>58</v>
      </c>
      <c r="F139" s="115" t="s">
        <v>59</v>
      </c>
      <c r="H139" s="176"/>
      <c r="I139" s="176"/>
      <c r="J139" s="176"/>
      <c r="K139" s="472"/>
      <c r="L139" s="474" t="s">
        <v>1894</v>
      </c>
      <c r="M139" s="475"/>
      <c r="N139" s="467" t="s">
        <v>1895</v>
      </c>
      <c r="O139" s="177" t="str">
        <f>A237</f>
        <v>F.17</v>
      </c>
      <c r="P139" s="115"/>
    </row>
    <row r="140" spans="1:16" s="177" customFormat="1" outlineLevel="1">
      <c r="A140" s="173"/>
      <c r="B140" s="173"/>
      <c r="C140" s="115" t="s">
        <v>24</v>
      </c>
      <c r="D140" s="304" t="s">
        <v>1858</v>
      </c>
      <c r="E140" s="115" t="s">
        <v>58</v>
      </c>
      <c r="F140" s="115" t="s">
        <v>59</v>
      </c>
      <c r="H140" s="176"/>
      <c r="I140" s="176"/>
      <c r="J140" s="176"/>
      <c r="K140" s="472"/>
      <c r="L140" s="476" t="s">
        <v>1896</v>
      </c>
      <c r="M140" s="475"/>
      <c r="N140" s="432" t="s">
        <v>1897</v>
      </c>
      <c r="O140" s="177" t="str">
        <f>A143</f>
        <v>F.16.ax</v>
      </c>
      <c r="P140" s="115"/>
    </row>
    <row r="141" spans="1:16" s="177" customFormat="1" outlineLevel="1">
      <c r="A141" s="173"/>
      <c r="B141" s="173"/>
      <c r="C141" s="115" t="s">
        <v>24</v>
      </c>
      <c r="D141" s="304" t="s">
        <v>1858</v>
      </c>
      <c r="E141" s="115" t="s">
        <v>58</v>
      </c>
      <c r="F141" s="115" t="s">
        <v>59</v>
      </c>
      <c r="H141" s="115"/>
      <c r="I141" s="115"/>
      <c r="J141" s="115"/>
      <c r="K141" s="472"/>
      <c r="L141" s="467" t="s">
        <v>484</v>
      </c>
      <c r="M141" s="475"/>
      <c r="N141" s="467" t="s">
        <v>485</v>
      </c>
      <c r="O141" s="177" t="str">
        <f>A237</f>
        <v>F.17</v>
      </c>
      <c r="P141" s="115"/>
    </row>
    <row r="142" spans="1:16" s="173" customFormat="1" outlineLevel="1">
      <c r="C142" s="115" t="s">
        <v>24</v>
      </c>
      <c r="D142" s="304" t="s">
        <v>1858</v>
      </c>
      <c r="E142" s="115" t="s">
        <v>58</v>
      </c>
      <c r="F142" s="115" t="s">
        <v>59</v>
      </c>
      <c r="H142" s="115"/>
      <c r="I142" s="115"/>
      <c r="J142" s="115"/>
      <c r="K142" s="472"/>
      <c r="L142" s="467" t="s">
        <v>341</v>
      </c>
      <c r="M142" s="473"/>
      <c r="N142" s="467" t="s">
        <v>925</v>
      </c>
      <c r="O142" s="177" t="str">
        <f>A237</f>
        <v>F.17</v>
      </c>
      <c r="P142" s="115"/>
    </row>
    <row r="143" spans="1:16" s="173" customFormat="1" collapsed="1">
      <c r="A143" s="115" t="s">
        <v>1898</v>
      </c>
      <c r="C143" s="176" t="s">
        <v>11</v>
      </c>
      <c r="D143" s="176" t="s">
        <v>137</v>
      </c>
      <c r="E143" s="176" t="s">
        <v>347</v>
      </c>
      <c r="F143" s="176" t="s">
        <v>54</v>
      </c>
      <c r="H143" s="115"/>
      <c r="I143" s="115"/>
      <c r="J143" s="115"/>
      <c r="K143" s="472" t="s">
        <v>1899</v>
      </c>
      <c r="L143" s="467"/>
      <c r="M143" s="467" t="s">
        <v>1900</v>
      </c>
      <c r="N143" s="467"/>
      <c r="O143" s="177"/>
      <c r="P143" s="115"/>
    </row>
    <row r="144" spans="1:16" s="173" customFormat="1" ht="33" customHeight="1">
      <c r="A144" s="115" t="s">
        <v>1901</v>
      </c>
      <c r="B144" s="115"/>
      <c r="C144" s="176" t="s">
        <v>11</v>
      </c>
      <c r="D144" s="176" t="s">
        <v>137</v>
      </c>
      <c r="E144" s="176" t="s">
        <v>26</v>
      </c>
      <c r="F144" s="176" t="s">
        <v>54</v>
      </c>
      <c r="H144" s="115"/>
      <c r="I144" s="115"/>
      <c r="J144" s="115"/>
      <c r="K144" s="519" t="s">
        <v>1902</v>
      </c>
      <c r="L144" s="519"/>
      <c r="M144" s="519" t="s">
        <v>1903</v>
      </c>
      <c r="N144" s="519"/>
      <c r="O144" s="177"/>
      <c r="P144" s="115"/>
    </row>
    <row r="145" spans="3:16" s="173" customFormat="1" outlineLevel="1">
      <c r="C145" s="115" t="s">
        <v>24</v>
      </c>
      <c r="D145" s="304" t="s">
        <v>1858</v>
      </c>
      <c r="E145" s="115" t="s">
        <v>58</v>
      </c>
      <c r="F145" s="115" t="s">
        <v>59</v>
      </c>
      <c r="H145" s="176"/>
      <c r="I145" s="176"/>
      <c r="J145" s="176"/>
      <c r="K145" s="472"/>
      <c r="L145" s="477" t="s">
        <v>1904</v>
      </c>
      <c r="M145" s="467"/>
      <c r="N145" s="467" t="s">
        <v>1905</v>
      </c>
      <c r="O145" s="177" t="str">
        <f>A237</f>
        <v>F.17</v>
      </c>
      <c r="P145" s="115"/>
    </row>
    <row r="146" spans="3:16" s="173" customFormat="1" outlineLevel="1">
      <c r="C146" s="115" t="s">
        <v>24</v>
      </c>
      <c r="D146" s="304" t="s">
        <v>1858</v>
      </c>
      <c r="E146" s="115" t="s">
        <v>58</v>
      </c>
      <c r="F146" s="115" t="s">
        <v>59</v>
      </c>
      <c r="H146" s="176"/>
      <c r="I146" s="176"/>
      <c r="J146" s="176"/>
      <c r="K146" s="472"/>
      <c r="L146" s="477" t="s">
        <v>1906</v>
      </c>
      <c r="M146" s="467"/>
      <c r="N146" s="467" t="s">
        <v>1907</v>
      </c>
      <c r="O146" s="177" t="str">
        <f>A237</f>
        <v>F.17</v>
      </c>
      <c r="P146" s="115"/>
    </row>
    <row r="147" spans="3:16" s="173" customFormat="1" outlineLevel="1">
      <c r="C147" s="115" t="s">
        <v>24</v>
      </c>
      <c r="D147" s="304" t="s">
        <v>1858</v>
      </c>
      <c r="E147" s="115" t="s">
        <v>58</v>
      </c>
      <c r="F147" s="115" t="s">
        <v>59</v>
      </c>
      <c r="H147" s="115"/>
      <c r="I147" s="115"/>
      <c r="J147" s="115"/>
      <c r="K147" s="472"/>
      <c r="L147" s="477" t="s">
        <v>1908</v>
      </c>
      <c r="M147" s="467"/>
      <c r="N147" s="467" t="s">
        <v>1909</v>
      </c>
      <c r="O147" s="177" t="str">
        <f>A237</f>
        <v>F.17</v>
      </c>
      <c r="P147" s="115"/>
    </row>
    <row r="148" spans="3:16" s="173" customFormat="1" outlineLevel="1">
      <c r="C148" s="115" t="s">
        <v>24</v>
      </c>
      <c r="D148" s="304" t="s">
        <v>1858</v>
      </c>
      <c r="E148" s="115" t="s">
        <v>58</v>
      </c>
      <c r="F148" s="115" t="s">
        <v>59</v>
      </c>
      <c r="H148" s="176"/>
      <c r="I148" s="176"/>
      <c r="J148" s="176"/>
      <c r="K148" s="472"/>
      <c r="L148" s="477" t="s">
        <v>1910</v>
      </c>
      <c r="M148" s="467"/>
      <c r="N148" s="467" t="s">
        <v>1911</v>
      </c>
      <c r="O148" s="177" t="str">
        <f>A237</f>
        <v>F.17</v>
      </c>
      <c r="P148" s="115"/>
    </row>
    <row r="149" spans="3:16" s="173" customFormat="1" outlineLevel="1">
      <c r="C149" s="115" t="s">
        <v>24</v>
      </c>
      <c r="D149" s="304" t="s">
        <v>1858</v>
      </c>
      <c r="E149" s="115" t="s">
        <v>58</v>
      </c>
      <c r="F149" s="115" t="s">
        <v>59</v>
      </c>
      <c r="H149" s="115"/>
      <c r="I149" s="115"/>
      <c r="J149" s="115"/>
      <c r="K149" s="472"/>
      <c r="L149" s="477" t="s">
        <v>1912</v>
      </c>
      <c r="M149" s="467"/>
      <c r="N149" s="467" t="s">
        <v>1913</v>
      </c>
      <c r="O149" s="177" t="str">
        <f>A237</f>
        <v>F.17</v>
      </c>
      <c r="P149" s="115"/>
    </row>
    <row r="150" spans="3:16" s="173" customFormat="1" outlineLevel="1">
      <c r="C150" s="115" t="s">
        <v>24</v>
      </c>
      <c r="D150" s="304" t="s">
        <v>1858</v>
      </c>
      <c r="E150" s="115" t="s">
        <v>58</v>
      </c>
      <c r="F150" s="115" t="s">
        <v>59</v>
      </c>
      <c r="H150" s="176"/>
      <c r="I150" s="176"/>
      <c r="J150" s="176"/>
      <c r="K150" s="472"/>
      <c r="L150" s="477" t="s">
        <v>1914</v>
      </c>
      <c r="M150" s="467"/>
      <c r="N150" s="467" t="s">
        <v>1915</v>
      </c>
      <c r="O150" s="177" t="str">
        <f>A237</f>
        <v>F.17</v>
      </c>
      <c r="P150" s="115"/>
    </row>
    <row r="151" spans="3:16" s="173" customFormat="1" outlineLevel="1">
      <c r="C151" s="115" t="s">
        <v>24</v>
      </c>
      <c r="D151" s="304" t="s">
        <v>1858</v>
      </c>
      <c r="E151" s="115" t="s">
        <v>58</v>
      </c>
      <c r="F151" s="115" t="s">
        <v>59</v>
      </c>
      <c r="H151" s="115"/>
      <c r="I151" s="115"/>
      <c r="J151" s="115"/>
      <c r="K151" s="472"/>
      <c r="L151" s="477" t="s">
        <v>1916</v>
      </c>
      <c r="M151" s="467"/>
      <c r="N151" s="467" t="s">
        <v>1917</v>
      </c>
      <c r="O151" s="177" t="str">
        <f>A237</f>
        <v>F.17</v>
      </c>
      <c r="P151" s="115"/>
    </row>
    <row r="152" spans="3:16" s="173" customFormat="1" outlineLevel="1">
      <c r="C152" s="115" t="s">
        <v>24</v>
      </c>
      <c r="D152" s="304" t="s">
        <v>1858</v>
      </c>
      <c r="E152" s="115" t="s">
        <v>58</v>
      </c>
      <c r="F152" s="115" t="s">
        <v>59</v>
      </c>
      <c r="H152" s="176"/>
      <c r="I152" s="176"/>
      <c r="J152" s="176"/>
      <c r="K152" s="472"/>
      <c r="L152" s="477" t="s">
        <v>1918</v>
      </c>
      <c r="M152" s="467"/>
      <c r="N152" s="467" t="s">
        <v>1919</v>
      </c>
      <c r="O152" s="177" t="str">
        <f>A237</f>
        <v>F.17</v>
      </c>
      <c r="P152" s="115"/>
    </row>
    <row r="153" spans="3:16" s="173" customFormat="1" outlineLevel="1">
      <c r="C153" s="115" t="s">
        <v>24</v>
      </c>
      <c r="D153" s="304" t="s">
        <v>1858</v>
      </c>
      <c r="E153" s="115" t="s">
        <v>58</v>
      </c>
      <c r="F153" s="115" t="s">
        <v>59</v>
      </c>
      <c r="H153" s="176"/>
      <c r="I153" s="176"/>
      <c r="J153" s="176"/>
      <c r="K153" s="472"/>
      <c r="L153" s="477" t="s">
        <v>1920</v>
      </c>
      <c r="M153" s="467"/>
      <c r="N153" s="467" t="s">
        <v>1921</v>
      </c>
      <c r="O153" s="177" t="str">
        <f>A237</f>
        <v>F.17</v>
      </c>
      <c r="P153" s="115"/>
    </row>
    <row r="154" spans="3:16" s="173" customFormat="1" outlineLevel="1">
      <c r="C154" s="115" t="s">
        <v>24</v>
      </c>
      <c r="D154" s="304" t="s">
        <v>1858</v>
      </c>
      <c r="E154" s="115" t="s">
        <v>58</v>
      </c>
      <c r="F154" s="115" t="s">
        <v>59</v>
      </c>
      <c r="H154" s="115"/>
      <c r="I154" s="115"/>
      <c r="J154" s="115"/>
      <c r="K154" s="472"/>
      <c r="L154" s="477" t="s">
        <v>1922</v>
      </c>
      <c r="M154" s="467"/>
      <c r="N154" s="467" t="s">
        <v>1923</v>
      </c>
      <c r="O154" s="177" t="str">
        <f>A237</f>
        <v>F.17</v>
      </c>
      <c r="P154" s="115"/>
    </row>
    <row r="155" spans="3:16" s="173" customFormat="1" outlineLevel="1">
      <c r="C155" s="115" t="s">
        <v>24</v>
      </c>
      <c r="D155" s="304" t="s">
        <v>1858</v>
      </c>
      <c r="E155" s="115" t="s">
        <v>58</v>
      </c>
      <c r="F155" s="115" t="s">
        <v>59</v>
      </c>
      <c r="H155" s="176"/>
      <c r="I155" s="176"/>
      <c r="J155" s="176"/>
      <c r="K155" s="472"/>
      <c r="L155" s="477" t="s">
        <v>1924</v>
      </c>
      <c r="M155" s="467"/>
      <c r="N155" s="467" t="s">
        <v>1925</v>
      </c>
      <c r="O155" s="177" t="str">
        <f>A237</f>
        <v>F.17</v>
      </c>
      <c r="P155" s="115"/>
    </row>
    <row r="156" spans="3:16" s="173" customFormat="1" outlineLevel="1">
      <c r="C156" s="115" t="s">
        <v>24</v>
      </c>
      <c r="D156" s="304" t="s">
        <v>1858</v>
      </c>
      <c r="E156" s="115" t="s">
        <v>58</v>
      </c>
      <c r="F156" s="115" t="s">
        <v>59</v>
      </c>
      <c r="H156" s="115"/>
      <c r="I156" s="115"/>
      <c r="J156" s="115"/>
      <c r="K156" s="472"/>
      <c r="L156" s="477" t="s">
        <v>1926</v>
      </c>
      <c r="M156" s="467"/>
      <c r="N156" s="467" t="s">
        <v>1927</v>
      </c>
      <c r="O156" s="177" t="str">
        <f>A237</f>
        <v>F.17</v>
      </c>
      <c r="P156" s="115"/>
    </row>
    <row r="157" spans="3:16" s="173" customFormat="1" outlineLevel="1">
      <c r="C157" s="115" t="s">
        <v>24</v>
      </c>
      <c r="D157" s="304" t="s">
        <v>1858</v>
      </c>
      <c r="E157" s="115" t="s">
        <v>58</v>
      </c>
      <c r="F157" s="115" t="s">
        <v>59</v>
      </c>
      <c r="H157" s="176"/>
      <c r="I157" s="176"/>
      <c r="J157" s="176"/>
      <c r="K157" s="472"/>
      <c r="L157" s="477" t="s">
        <v>1928</v>
      </c>
      <c r="M157" s="467"/>
      <c r="N157" s="467" t="s">
        <v>1929</v>
      </c>
      <c r="O157" s="177" t="str">
        <f>A237</f>
        <v>F.17</v>
      </c>
      <c r="P157" s="115"/>
    </row>
    <row r="158" spans="3:16" s="173" customFormat="1" outlineLevel="1">
      <c r="C158" s="115" t="s">
        <v>24</v>
      </c>
      <c r="D158" s="304" t="s">
        <v>1858</v>
      </c>
      <c r="E158" s="115" t="s">
        <v>58</v>
      </c>
      <c r="F158" s="115" t="s">
        <v>59</v>
      </c>
      <c r="H158" s="176"/>
      <c r="I158" s="176"/>
      <c r="J158" s="176"/>
      <c r="K158" s="472"/>
      <c r="L158" s="476" t="s">
        <v>541</v>
      </c>
      <c r="M158" s="467"/>
      <c r="N158" s="432" t="s">
        <v>1930</v>
      </c>
      <c r="O158" s="177" t="str">
        <f>A161</f>
        <v>F.16bx</v>
      </c>
      <c r="P158" s="115"/>
    </row>
    <row r="159" spans="3:16" s="173" customFormat="1" outlineLevel="1">
      <c r="C159" s="115" t="s">
        <v>24</v>
      </c>
      <c r="D159" s="304" t="s">
        <v>1858</v>
      </c>
      <c r="E159" s="115" t="s">
        <v>58</v>
      </c>
      <c r="F159" s="115" t="s">
        <v>59</v>
      </c>
      <c r="H159" s="115"/>
      <c r="I159" s="115"/>
      <c r="J159" s="115"/>
      <c r="K159" s="472"/>
      <c r="L159" s="467" t="s">
        <v>484</v>
      </c>
      <c r="M159" s="467"/>
      <c r="N159" s="467" t="s">
        <v>485</v>
      </c>
      <c r="O159" s="177" t="str">
        <f>A237</f>
        <v>F.17</v>
      </c>
      <c r="P159" s="115"/>
    </row>
    <row r="160" spans="3:16" s="173" customFormat="1" outlineLevel="1">
      <c r="C160" s="115" t="s">
        <v>24</v>
      </c>
      <c r="D160" s="304" t="s">
        <v>1858</v>
      </c>
      <c r="E160" s="115" t="s">
        <v>58</v>
      </c>
      <c r="F160" s="115" t="s">
        <v>59</v>
      </c>
      <c r="H160" s="115"/>
      <c r="I160" s="115"/>
      <c r="J160" s="115"/>
      <c r="K160" s="472"/>
      <c r="L160" s="467" t="s">
        <v>341</v>
      </c>
      <c r="M160" s="467"/>
      <c r="N160" s="467" t="s">
        <v>925</v>
      </c>
      <c r="O160" s="177" t="str">
        <f>A237</f>
        <v>F.17</v>
      </c>
      <c r="P160" s="115"/>
    </row>
    <row r="161" spans="1:16" s="173" customFormat="1" collapsed="1">
      <c r="A161" s="173" t="s">
        <v>1931</v>
      </c>
      <c r="C161" s="176" t="s">
        <v>11</v>
      </c>
      <c r="D161" s="191" t="s">
        <v>137</v>
      </c>
      <c r="E161" s="176" t="s">
        <v>347</v>
      </c>
      <c r="F161" s="176" t="s">
        <v>54</v>
      </c>
      <c r="H161" s="115"/>
      <c r="I161" s="115"/>
      <c r="J161" s="115"/>
      <c r="K161" s="472" t="s">
        <v>1899</v>
      </c>
      <c r="L161" s="467"/>
      <c r="M161" s="467" t="s">
        <v>1932</v>
      </c>
      <c r="N161" s="467"/>
      <c r="O161" s="177" t="str">
        <f>A237</f>
        <v>F.17</v>
      </c>
      <c r="P161" s="115"/>
    </row>
    <row r="162" spans="1:16" s="173" customFormat="1" ht="30.75" customHeight="1">
      <c r="A162" s="115" t="s">
        <v>1933</v>
      </c>
      <c r="B162" s="115"/>
      <c r="C162" s="176" t="s">
        <v>11</v>
      </c>
      <c r="D162" s="176" t="s">
        <v>137</v>
      </c>
      <c r="E162" s="176" t="s">
        <v>26</v>
      </c>
      <c r="F162" s="176" t="s">
        <v>54</v>
      </c>
      <c r="H162" s="115"/>
      <c r="I162" s="115"/>
      <c r="J162" s="115"/>
      <c r="K162" s="519" t="s">
        <v>1934</v>
      </c>
      <c r="L162" s="519"/>
      <c r="M162" s="519" t="s">
        <v>1935</v>
      </c>
      <c r="N162" s="519"/>
      <c r="O162" s="177"/>
      <c r="P162" s="115"/>
    </row>
    <row r="163" spans="1:16" s="173" customFormat="1" outlineLevel="1">
      <c r="A163" s="115"/>
      <c r="B163" s="115"/>
      <c r="C163" s="115" t="s">
        <v>24</v>
      </c>
      <c r="D163" s="304" t="s">
        <v>1858</v>
      </c>
      <c r="E163" s="115" t="s">
        <v>58</v>
      </c>
      <c r="F163" s="115" t="s">
        <v>59</v>
      </c>
      <c r="H163" s="115"/>
      <c r="I163" s="115"/>
      <c r="J163" s="115"/>
      <c r="K163" s="476"/>
      <c r="L163" s="467" t="s">
        <v>1936</v>
      </c>
      <c r="M163" s="467"/>
      <c r="N163" s="467" t="s">
        <v>1937</v>
      </c>
      <c r="O163" s="177" t="str">
        <f>A237</f>
        <v>F.17</v>
      </c>
      <c r="P163" s="115"/>
    </row>
    <row r="164" spans="1:16" s="173" customFormat="1" outlineLevel="1">
      <c r="A164" s="115"/>
      <c r="B164" s="115"/>
      <c r="C164" s="115" t="s">
        <v>24</v>
      </c>
      <c r="D164" s="304" t="s">
        <v>1858</v>
      </c>
      <c r="E164" s="115" t="s">
        <v>58</v>
      </c>
      <c r="F164" s="115" t="s">
        <v>59</v>
      </c>
      <c r="H164" s="115"/>
      <c r="I164" s="115"/>
      <c r="J164" s="115"/>
      <c r="K164" s="476"/>
      <c r="L164" s="467" t="s">
        <v>1938</v>
      </c>
      <c r="M164" s="467"/>
      <c r="N164" s="467" t="s">
        <v>1939</v>
      </c>
      <c r="O164" s="177" t="str">
        <f>A237</f>
        <v>F.17</v>
      </c>
      <c r="P164" s="115"/>
    </row>
    <row r="165" spans="1:16" s="173" customFormat="1" outlineLevel="1">
      <c r="A165" s="115"/>
      <c r="B165" s="115"/>
      <c r="C165" s="115" t="s">
        <v>24</v>
      </c>
      <c r="D165" s="304" t="s">
        <v>1858</v>
      </c>
      <c r="E165" s="115" t="s">
        <v>58</v>
      </c>
      <c r="F165" s="115" t="s">
        <v>59</v>
      </c>
      <c r="H165" s="115"/>
      <c r="I165" s="115"/>
      <c r="J165" s="115"/>
      <c r="K165" s="476"/>
      <c r="L165" s="467" t="s">
        <v>1940</v>
      </c>
      <c r="M165" s="467"/>
      <c r="N165" s="467" t="s">
        <v>1941</v>
      </c>
      <c r="O165" s="177" t="str">
        <f>A237</f>
        <v>F.17</v>
      </c>
      <c r="P165" s="115"/>
    </row>
    <row r="166" spans="1:16" s="173" customFormat="1" outlineLevel="1">
      <c r="A166" s="115"/>
      <c r="B166" s="115"/>
      <c r="C166" s="115" t="s">
        <v>24</v>
      </c>
      <c r="D166" s="304" t="s">
        <v>1858</v>
      </c>
      <c r="E166" s="115" t="s">
        <v>58</v>
      </c>
      <c r="F166" s="115" t="s">
        <v>59</v>
      </c>
      <c r="H166" s="115"/>
      <c r="I166" s="115"/>
      <c r="J166" s="115"/>
      <c r="K166" s="476"/>
      <c r="L166" s="467" t="s">
        <v>1942</v>
      </c>
      <c r="M166" s="467"/>
      <c r="N166" s="467" t="s">
        <v>1943</v>
      </c>
      <c r="O166" s="177" t="str">
        <f>A237</f>
        <v>F.17</v>
      </c>
      <c r="P166" s="115"/>
    </row>
    <row r="167" spans="1:16" s="173" customFormat="1" outlineLevel="1">
      <c r="A167" s="115"/>
      <c r="B167" s="115"/>
      <c r="C167" s="115" t="s">
        <v>24</v>
      </c>
      <c r="D167" s="304" t="s">
        <v>1858</v>
      </c>
      <c r="E167" s="115" t="s">
        <v>58</v>
      </c>
      <c r="F167" s="115" t="s">
        <v>59</v>
      </c>
      <c r="H167" s="115"/>
      <c r="I167" s="115"/>
      <c r="J167" s="115"/>
      <c r="K167" s="476"/>
      <c r="L167" s="467" t="s">
        <v>1944</v>
      </c>
      <c r="M167" s="467"/>
      <c r="N167" s="467" t="s">
        <v>1945</v>
      </c>
      <c r="O167" s="177" t="str">
        <f>A237</f>
        <v>F.17</v>
      </c>
      <c r="P167" s="115"/>
    </row>
    <row r="168" spans="1:16" s="173" customFormat="1" outlineLevel="1">
      <c r="A168" s="115"/>
      <c r="B168" s="115"/>
      <c r="C168" s="115" t="s">
        <v>24</v>
      </c>
      <c r="D168" s="304" t="s">
        <v>1858</v>
      </c>
      <c r="E168" s="115" t="s">
        <v>58</v>
      </c>
      <c r="F168" s="115" t="s">
        <v>59</v>
      </c>
      <c r="H168" s="115"/>
      <c r="I168" s="115"/>
      <c r="J168" s="115"/>
      <c r="K168" s="476"/>
      <c r="L168" s="467" t="s">
        <v>1946</v>
      </c>
      <c r="M168" s="467"/>
      <c r="N168" s="467" t="s">
        <v>1947</v>
      </c>
      <c r="O168" s="177" t="str">
        <f>A237</f>
        <v>F.17</v>
      </c>
      <c r="P168" s="115"/>
    </row>
    <row r="169" spans="1:16" s="173" customFormat="1" outlineLevel="1">
      <c r="A169" s="115"/>
      <c r="B169" s="115"/>
      <c r="C169" s="115" t="s">
        <v>24</v>
      </c>
      <c r="D169" s="304" t="s">
        <v>1858</v>
      </c>
      <c r="E169" s="115" t="s">
        <v>58</v>
      </c>
      <c r="F169" s="115" t="s">
        <v>59</v>
      </c>
      <c r="H169" s="115"/>
      <c r="I169" s="115"/>
      <c r="J169" s="115"/>
      <c r="K169" s="476"/>
      <c r="L169" s="467" t="s">
        <v>1948</v>
      </c>
      <c r="M169" s="467"/>
      <c r="N169" s="467" t="s">
        <v>1949</v>
      </c>
      <c r="O169" s="177" t="str">
        <f>A237</f>
        <v>F.17</v>
      </c>
      <c r="P169" s="115"/>
    </row>
    <row r="170" spans="1:16" s="173" customFormat="1" outlineLevel="1">
      <c r="C170" s="115" t="s">
        <v>24</v>
      </c>
      <c r="D170" s="304" t="s">
        <v>1858</v>
      </c>
      <c r="E170" s="115" t="s">
        <v>58</v>
      </c>
      <c r="F170" s="115" t="s">
        <v>59</v>
      </c>
      <c r="H170" s="115"/>
      <c r="I170" s="115"/>
      <c r="J170" s="115"/>
      <c r="K170" s="472"/>
      <c r="L170" s="467" t="s">
        <v>1950</v>
      </c>
      <c r="M170" s="467"/>
      <c r="N170" s="467" t="s">
        <v>1951</v>
      </c>
      <c r="O170" s="177" t="str">
        <f>A237</f>
        <v>F.17</v>
      </c>
      <c r="P170" s="115"/>
    </row>
    <row r="171" spans="1:16" s="173" customFormat="1" outlineLevel="1">
      <c r="C171" s="115" t="s">
        <v>24</v>
      </c>
      <c r="D171" s="304" t="s">
        <v>1858</v>
      </c>
      <c r="E171" s="115" t="s">
        <v>58</v>
      </c>
      <c r="F171" s="115" t="s">
        <v>59</v>
      </c>
      <c r="H171" s="176"/>
      <c r="I171" s="176"/>
      <c r="J171" s="176"/>
      <c r="K171" s="472"/>
      <c r="L171" s="474" t="s">
        <v>1952</v>
      </c>
      <c r="M171" s="467"/>
      <c r="N171" s="467" t="s">
        <v>1953</v>
      </c>
      <c r="O171" s="177" t="str">
        <f>A237</f>
        <v>F.17</v>
      </c>
      <c r="P171" s="115"/>
    </row>
    <row r="172" spans="1:16" s="173" customFormat="1" outlineLevel="1">
      <c r="C172" s="115" t="s">
        <v>24</v>
      </c>
      <c r="D172" s="304" t="s">
        <v>1858</v>
      </c>
      <c r="E172" s="115" t="s">
        <v>58</v>
      </c>
      <c r="F172" s="115" t="s">
        <v>59</v>
      </c>
      <c r="H172" s="115"/>
      <c r="I172" s="115"/>
      <c r="J172" s="115"/>
      <c r="K172" s="472"/>
      <c r="L172" s="474" t="s">
        <v>1954</v>
      </c>
      <c r="M172" s="467"/>
      <c r="N172" s="467" t="s">
        <v>1955</v>
      </c>
      <c r="O172" s="177" t="str">
        <f>A237</f>
        <v>F.17</v>
      </c>
      <c r="P172" s="115"/>
    </row>
    <row r="173" spans="1:16" s="173" customFormat="1" outlineLevel="1">
      <c r="C173" s="115" t="s">
        <v>24</v>
      </c>
      <c r="D173" s="304" t="s">
        <v>1858</v>
      </c>
      <c r="E173" s="115" t="s">
        <v>58</v>
      </c>
      <c r="F173" s="115" t="s">
        <v>59</v>
      </c>
      <c r="H173" s="176"/>
      <c r="I173" s="176"/>
      <c r="J173" s="176"/>
      <c r="K173" s="472"/>
      <c r="L173" s="476" t="s">
        <v>541</v>
      </c>
      <c r="M173" s="467"/>
      <c r="N173" s="432" t="s">
        <v>542</v>
      </c>
      <c r="O173" s="177" t="str">
        <f>A176</f>
        <v>F.16cx</v>
      </c>
      <c r="P173" s="115"/>
    </row>
    <row r="174" spans="1:16" s="173" customFormat="1" outlineLevel="1">
      <c r="C174" s="115" t="s">
        <v>24</v>
      </c>
      <c r="D174" s="304" t="s">
        <v>1858</v>
      </c>
      <c r="E174" s="115" t="s">
        <v>58</v>
      </c>
      <c r="F174" s="115" t="s">
        <v>59</v>
      </c>
      <c r="H174" s="115"/>
      <c r="I174" s="115"/>
      <c r="J174" s="115"/>
      <c r="K174" s="472"/>
      <c r="L174" s="467" t="s">
        <v>484</v>
      </c>
      <c r="M174" s="467"/>
      <c r="N174" s="467" t="s">
        <v>485</v>
      </c>
      <c r="O174" s="177" t="str">
        <f>A237</f>
        <v>F.17</v>
      </c>
      <c r="P174" s="115"/>
    </row>
    <row r="175" spans="1:16" s="173" customFormat="1" outlineLevel="1">
      <c r="C175" s="115" t="s">
        <v>24</v>
      </c>
      <c r="D175" s="304" t="s">
        <v>1858</v>
      </c>
      <c r="E175" s="115" t="s">
        <v>58</v>
      </c>
      <c r="F175" s="115" t="s">
        <v>59</v>
      </c>
      <c r="H175" s="115"/>
      <c r="I175" s="115"/>
      <c r="J175" s="115"/>
      <c r="K175" s="472"/>
      <c r="L175" s="467" t="s">
        <v>341</v>
      </c>
      <c r="M175" s="467"/>
      <c r="N175" s="467" t="s">
        <v>925</v>
      </c>
      <c r="O175" s="177" t="str">
        <f>A237</f>
        <v>F.17</v>
      </c>
      <c r="P175" s="115"/>
    </row>
    <row r="176" spans="1:16" s="173" customFormat="1" collapsed="1">
      <c r="A176" s="173" t="s">
        <v>1956</v>
      </c>
      <c r="C176" s="176" t="s">
        <v>11</v>
      </c>
      <c r="D176" s="176" t="s">
        <v>137</v>
      </c>
      <c r="E176" s="176" t="s">
        <v>347</v>
      </c>
      <c r="F176" s="176" t="s">
        <v>54</v>
      </c>
      <c r="H176" s="115"/>
      <c r="I176" s="115"/>
      <c r="J176" s="115"/>
      <c r="K176" s="472" t="s">
        <v>1899</v>
      </c>
      <c r="L176" s="467"/>
      <c r="M176" s="467" t="s">
        <v>1932</v>
      </c>
      <c r="N176" s="467"/>
      <c r="O176" s="177" t="str">
        <f>A237</f>
        <v>F.17</v>
      </c>
      <c r="P176" s="115"/>
    </row>
    <row r="177" spans="1:16" s="173" customFormat="1" ht="38.25" customHeight="1">
      <c r="A177" s="115" t="s">
        <v>1957</v>
      </c>
      <c r="B177" s="115"/>
      <c r="C177" s="176" t="s">
        <v>11</v>
      </c>
      <c r="D177" s="176" t="s">
        <v>137</v>
      </c>
      <c r="E177" s="176" t="s">
        <v>26</v>
      </c>
      <c r="F177" s="176" t="s">
        <v>54</v>
      </c>
      <c r="H177" s="115"/>
      <c r="I177" s="115"/>
      <c r="J177" s="115"/>
      <c r="K177" s="519" t="s">
        <v>1958</v>
      </c>
      <c r="L177" s="519"/>
      <c r="M177" s="519" t="s">
        <v>1959</v>
      </c>
      <c r="N177" s="519"/>
      <c r="O177" s="177"/>
      <c r="P177" s="115"/>
    </row>
    <row r="178" spans="1:16" s="173" customFormat="1" outlineLevel="1">
      <c r="C178" s="115" t="s">
        <v>24</v>
      </c>
      <c r="D178" s="304" t="s">
        <v>1858</v>
      </c>
      <c r="E178" s="115" t="s">
        <v>58</v>
      </c>
      <c r="F178" s="115" t="s">
        <v>59</v>
      </c>
      <c r="H178" s="176"/>
      <c r="I178" s="176"/>
      <c r="J178" s="176"/>
      <c r="K178" s="472"/>
      <c r="L178" s="477" t="s">
        <v>1960</v>
      </c>
      <c r="M178" s="467"/>
      <c r="N178" s="467" t="s">
        <v>1961</v>
      </c>
      <c r="O178" s="177" t="str">
        <f>A237</f>
        <v>F.17</v>
      </c>
      <c r="P178" s="115" t="s">
        <v>140</v>
      </c>
    </row>
    <row r="179" spans="1:16" s="173" customFormat="1" outlineLevel="1">
      <c r="C179" s="115" t="s">
        <v>24</v>
      </c>
      <c r="D179" s="304" t="s">
        <v>1858</v>
      </c>
      <c r="E179" s="115" t="s">
        <v>58</v>
      </c>
      <c r="F179" s="115" t="s">
        <v>59</v>
      </c>
      <c r="H179" s="176"/>
      <c r="I179" s="176"/>
      <c r="J179" s="176"/>
      <c r="K179" s="472"/>
      <c r="L179" s="477" t="s">
        <v>1962</v>
      </c>
      <c r="M179" s="467"/>
      <c r="N179" s="467" t="s">
        <v>1963</v>
      </c>
      <c r="O179" s="177" t="str">
        <f>A237</f>
        <v>F.17</v>
      </c>
      <c r="P179" s="115" t="s">
        <v>140</v>
      </c>
    </row>
    <row r="180" spans="1:16" s="173" customFormat="1" outlineLevel="1">
      <c r="C180" s="115" t="s">
        <v>24</v>
      </c>
      <c r="D180" s="304" t="s">
        <v>1858</v>
      </c>
      <c r="E180" s="115" t="s">
        <v>58</v>
      </c>
      <c r="F180" s="115"/>
      <c r="H180" s="176"/>
      <c r="I180" s="176"/>
      <c r="J180" s="176"/>
      <c r="K180" s="472"/>
      <c r="L180" s="477" t="s">
        <v>1964</v>
      </c>
      <c r="M180" s="467"/>
      <c r="N180" s="467" t="s">
        <v>1965</v>
      </c>
      <c r="O180" s="177" t="str">
        <f>A237</f>
        <v>F.17</v>
      </c>
      <c r="P180" s="115"/>
    </row>
    <row r="181" spans="1:16" s="173" customFormat="1" outlineLevel="1">
      <c r="C181" s="115" t="s">
        <v>24</v>
      </c>
      <c r="D181" s="304" t="s">
        <v>1858</v>
      </c>
      <c r="E181" s="115" t="s">
        <v>58</v>
      </c>
      <c r="F181" s="115"/>
      <c r="H181" s="176"/>
      <c r="I181" s="176"/>
      <c r="J181" s="176"/>
      <c r="K181" s="472"/>
      <c r="L181" s="477" t="s">
        <v>1966</v>
      </c>
      <c r="M181" s="467"/>
      <c r="N181" s="467" t="s">
        <v>1967</v>
      </c>
      <c r="O181" s="177" t="str">
        <f>A237</f>
        <v>F.17</v>
      </c>
      <c r="P181" s="115"/>
    </row>
    <row r="182" spans="1:16" s="173" customFormat="1" outlineLevel="1">
      <c r="C182" s="115" t="s">
        <v>24</v>
      </c>
      <c r="D182" s="304" t="s">
        <v>1858</v>
      </c>
      <c r="E182" s="115" t="s">
        <v>58</v>
      </c>
      <c r="F182" s="115"/>
      <c r="H182" s="176"/>
      <c r="I182" s="176"/>
      <c r="J182" s="176"/>
      <c r="K182" s="472"/>
      <c r="L182" s="477" t="s">
        <v>1968</v>
      </c>
      <c r="M182" s="467"/>
      <c r="N182" s="467" t="s">
        <v>1969</v>
      </c>
      <c r="O182" s="177" t="str">
        <f>A237</f>
        <v>F.17</v>
      </c>
      <c r="P182" s="115"/>
    </row>
    <row r="183" spans="1:16" s="173" customFormat="1" outlineLevel="1">
      <c r="C183" s="115" t="s">
        <v>24</v>
      </c>
      <c r="D183" s="304" t="s">
        <v>1858</v>
      </c>
      <c r="E183" s="115" t="s">
        <v>58</v>
      </c>
      <c r="F183" s="115"/>
      <c r="H183" s="176"/>
      <c r="I183" s="176"/>
      <c r="J183" s="176"/>
      <c r="K183" s="472"/>
      <c r="L183" s="477" t="s">
        <v>1970</v>
      </c>
      <c r="M183" s="467"/>
      <c r="N183" s="467" t="s">
        <v>1971</v>
      </c>
      <c r="O183" s="177" t="str">
        <f>A237</f>
        <v>F.17</v>
      </c>
      <c r="P183" s="115"/>
    </row>
    <row r="184" spans="1:16" s="173" customFormat="1" outlineLevel="1">
      <c r="C184" s="115" t="s">
        <v>24</v>
      </c>
      <c r="D184" s="304" t="s">
        <v>1858</v>
      </c>
      <c r="E184" s="115" t="s">
        <v>58</v>
      </c>
      <c r="F184" s="115" t="s">
        <v>59</v>
      </c>
      <c r="H184" s="115"/>
      <c r="I184" s="115"/>
      <c r="J184" s="115"/>
      <c r="K184" s="472"/>
      <c r="L184" s="477" t="s">
        <v>1972</v>
      </c>
      <c r="M184" s="467"/>
      <c r="N184" s="467" t="s">
        <v>1973</v>
      </c>
      <c r="O184" s="177" t="str">
        <f>A237</f>
        <v>F.17</v>
      </c>
      <c r="P184" s="115" t="s">
        <v>140</v>
      </c>
    </row>
    <row r="185" spans="1:16" s="173" customFormat="1" outlineLevel="1">
      <c r="C185" s="115" t="s">
        <v>24</v>
      </c>
      <c r="D185" s="304" t="s">
        <v>1858</v>
      </c>
      <c r="E185" s="115" t="s">
        <v>58</v>
      </c>
      <c r="F185" s="115" t="s">
        <v>59</v>
      </c>
      <c r="H185" s="176"/>
      <c r="I185" s="176"/>
      <c r="J185" s="176"/>
      <c r="K185" s="472"/>
      <c r="L185" s="477" t="s">
        <v>1974</v>
      </c>
      <c r="M185" s="467"/>
      <c r="N185" s="427" t="s">
        <v>1975</v>
      </c>
      <c r="O185" s="177" t="str">
        <f>A237</f>
        <v>F.17</v>
      </c>
      <c r="P185" s="115" t="s">
        <v>140</v>
      </c>
    </row>
    <row r="186" spans="1:16" s="173" customFormat="1" outlineLevel="1">
      <c r="C186" s="115" t="s">
        <v>24</v>
      </c>
      <c r="D186" s="304" t="s">
        <v>1858</v>
      </c>
      <c r="E186" s="115" t="s">
        <v>58</v>
      </c>
      <c r="F186" s="115" t="s">
        <v>59</v>
      </c>
      <c r="H186" s="115"/>
      <c r="I186" s="115"/>
      <c r="J186" s="115"/>
      <c r="K186" s="472"/>
      <c r="L186" s="474" t="s">
        <v>1976</v>
      </c>
      <c r="M186" s="467"/>
      <c r="N186" s="467" t="s">
        <v>1977</v>
      </c>
      <c r="O186" s="177" t="str">
        <f>A237</f>
        <v>F.17</v>
      </c>
      <c r="P186" s="115" t="s">
        <v>140</v>
      </c>
    </row>
    <row r="187" spans="1:16" s="173" customFormat="1" outlineLevel="1">
      <c r="C187" s="115" t="s">
        <v>24</v>
      </c>
      <c r="D187" s="304" t="s">
        <v>1858</v>
      </c>
      <c r="E187" s="115" t="s">
        <v>58</v>
      </c>
      <c r="F187" s="115" t="s">
        <v>59</v>
      </c>
      <c r="H187" s="176"/>
      <c r="I187" s="176"/>
      <c r="J187" s="176"/>
      <c r="K187" s="472"/>
      <c r="L187" s="477" t="s">
        <v>1978</v>
      </c>
      <c r="M187" s="467"/>
      <c r="N187" s="467" t="s">
        <v>1979</v>
      </c>
      <c r="O187" s="177" t="str">
        <f>A237</f>
        <v>F.17</v>
      </c>
      <c r="P187" s="115"/>
    </row>
    <row r="188" spans="1:16" s="173" customFormat="1" outlineLevel="1">
      <c r="C188" s="115" t="s">
        <v>24</v>
      </c>
      <c r="D188" s="304" t="s">
        <v>1858</v>
      </c>
      <c r="E188" s="115" t="s">
        <v>58</v>
      </c>
      <c r="F188" s="115" t="s">
        <v>59</v>
      </c>
      <c r="H188" s="115"/>
      <c r="I188" s="115"/>
      <c r="J188" s="115"/>
      <c r="K188" s="472"/>
      <c r="L188" s="477" t="s">
        <v>1980</v>
      </c>
      <c r="M188" s="467"/>
      <c r="N188" s="467" t="s">
        <v>1981</v>
      </c>
      <c r="O188" s="177" t="str">
        <f>A237</f>
        <v>F.17</v>
      </c>
      <c r="P188" s="115"/>
    </row>
    <row r="189" spans="1:16" s="173" customFormat="1" outlineLevel="1">
      <c r="C189" s="115" t="s">
        <v>24</v>
      </c>
      <c r="D189" s="304" t="s">
        <v>1858</v>
      </c>
      <c r="E189" s="115" t="s">
        <v>58</v>
      </c>
      <c r="F189" s="115" t="s">
        <v>59</v>
      </c>
      <c r="H189" s="115"/>
      <c r="I189" s="115"/>
      <c r="J189" s="115"/>
      <c r="K189" s="472"/>
      <c r="L189" s="477" t="s">
        <v>1982</v>
      </c>
      <c r="M189" s="467"/>
      <c r="N189" s="467" t="s">
        <v>1983</v>
      </c>
      <c r="O189" s="177" t="str">
        <f>A237</f>
        <v>F.17</v>
      </c>
      <c r="P189" s="115"/>
    </row>
    <row r="190" spans="1:16" s="173" customFormat="1" outlineLevel="1">
      <c r="C190" s="115" t="s">
        <v>24</v>
      </c>
      <c r="D190" s="304" t="s">
        <v>1858</v>
      </c>
      <c r="E190" s="115" t="s">
        <v>58</v>
      </c>
      <c r="F190" s="115" t="s">
        <v>59</v>
      </c>
      <c r="H190" s="176"/>
      <c r="I190" s="176"/>
      <c r="J190" s="176"/>
      <c r="K190" s="472"/>
      <c r="L190" s="477" t="s">
        <v>1984</v>
      </c>
      <c r="M190" s="467"/>
      <c r="N190" s="467" t="s">
        <v>1985</v>
      </c>
      <c r="O190" s="177" t="str">
        <f>A237</f>
        <v>F.17</v>
      </c>
      <c r="P190" s="115"/>
    </row>
    <row r="191" spans="1:16" s="173" customFormat="1" outlineLevel="1">
      <c r="C191" s="115" t="s">
        <v>24</v>
      </c>
      <c r="D191" s="304" t="s">
        <v>1858</v>
      </c>
      <c r="E191" s="115" t="s">
        <v>58</v>
      </c>
      <c r="F191" s="115" t="s">
        <v>59</v>
      </c>
      <c r="H191" s="176"/>
      <c r="I191" s="176"/>
      <c r="J191" s="176"/>
      <c r="K191" s="472"/>
      <c r="L191" s="477" t="s">
        <v>1986</v>
      </c>
      <c r="M191" s="467"/>
      <c r="N191" s="467" t="s">
        <v>1987</v>
      </c>
      <c r="O191" s="177" t="str">
        <f>A237</f>
        <v>F.17</v>
      </c>
      <c r="P191" s="115"/>
    </row>
    <row r="192" spans="1:16" s="173" customFormat="1" outlineLevel="1">
      <c r="C192" s="115" t="s">
        <v>24</v>
      </c>
      <c r="D192" s="304" t="s">
        <v>1858</v>
      </c>
      <c r="E192" s="115" t="s">
        <v>58</v>
      </c>
      <c r="F192" s="115" t="s">
        <v>59</v>
      </c>
      <c r="H192" s="176"/>
      <c r="I192" s="176"/>
      <c r="J192" s="176"/>
      <c r="K192" s="472"/>
      <c r="L192" s="476" t="s">
        <v>166</v>
      </c>
      <c r="M192" s="467"/>
      <c r="N192" s="432" t="s">
        <v>542</v>
      </c>
      <c r="O192" s="177" t="str">
        <f>A195</f>
        <v>F.16dx</v>
      </c>
      <c r="P192" s="115"/>
    </row>
    <row r="193" spans="1:16" s="173" customFormat="1" outlineLevel="1">
      <c r="C193" s="115" t="s">
        <v>24</v>
      </c>
      <c r="D193" s="304" t="s">
        <v>1858</v>
      </c>
      <c r="E193" s="115" t="s">
        <v>58</v>
      </c>
      <c r="F193" s="115" t="s">
        <v>59</v>
      </c>
      <c r="H193" s="115"/>
      <c r="I193" s="115"/>
      <c r="J193" s="115"/>
      <c r="K193" s="472"/>
      <c r="L193" s="467" t="s">
        <v>484</v>
      </c>
      <c r="M193" s="467"/>
      <c r="N193" s="467" t="s">
        <v>485</v>
      </c>
      <c r="O193" s="177" t="str">
        <f>A237</f>
        <v>F.17</v>
      </c>
      <c r="P193" s="115"/>
    </row>
    <row r="194" spans="1:16" s="173" customFormat="1" outlineLevel="1">
      <c r="C194" s="115" t="s">
        <v>24</v>
      </c>
      <c r="D194" s="304" t="s">
        <v>1858</v>
      </c>
      <c r="E194" s="115" t="s">
        <v>58</v>
      </c>
      <c r="F194" s="115" t="s">
        <v>59</v>
      </c>
      <c r="H194" s="115"/>
      <c r="I194" s="115"/>
      <c r="J194" s="115"/>
      <c r="K194" s="472"/>
      <c r="L194" s="467" t="s">
        <v>341</v>
      </c>
      <c r="M194" s="467"/>
      <c r="N194" s="467" t="s">
        <v>925</v>
      </c>
      <c r="O194" s="177" t="str">
        <f>A237</f>
        <v>F.17</v>
      </c>
      <c r="P194" s="115"/>
    </row>
    <row r="195" spans="1:16" s="173" customFormat="1" collapsed="1">
      <c r="A195" s="173" t="s">
        <v>1988</v>
      </c>
      <c r="C195" s="176" t="s">
        <v>11</v>
      </c>
      <c r="D195" s="176" t="s">
        <v>137</v>
      </c>
      <c r="E195" s="115" t="s">
        <v>347</v>
      </c>
      <c r="F195" s="115" t="s">
        <v>54</v>
      </c>
      <c r="H195" s="115"/>
      <c r="I195" s="115"/>
      <c r="J195" s="115"/>
      <c r="K195" s="472" t="s">
        <v>1899</v>
      </c>
      <c r="L195" s="467"/>
      <c r="M195" s="467" t="s">
        <v>1932</v>
      </c>
      <c r="N195" s="467"/>
      <c r="O195" s="177" t="str">
        <f>A237</f>
        <v>F.17</v>
      </c>
      <c r="P195" s="115"/>
    </row>
    <row r="196" spans="1:16" s="173" customFormat="1" ht="30.75" customHeight="1">
      <c r="A196" s="115" t="s">
        <v>1989</v>
      </c>
      <c r="B196" s="115"/>
      <c r="C196" s="176" t="s">
        <v>11</v>
      </c>
      <c r="D196" s="176" t="s">
        <v>137</v>
      </c>
      <c r="E196" s="176" t="s">
        <v>26</v>
      </c>
      <c r="F196" s="176" t="s">
        <v>54</v>
      </c>
      <c r="H196" s="115"/>
      <c r="I196" s="115"/>
      <c r="J196" s="115"/>
      <c r="K196" s="519" t="s">
        <v>1990</v>
      </c>
      <c r="L196" s="519"/>
      <c r="M196" s="519" t="s">
        <v>1991</v>
      </c>
      <c r="N196" s="519"/>
      <c r="O196" s="177"/>
      <c r="P196" s="115"/>
    </row>
    <row r="197" spans="1:16" s="173" customFormat="1" outlineLevel="1">
      <c r="C197" s="115" t="s">
        <v>24</v>
      </c>
      <c r="D197" s="304" t="s">
        <v>1858</v>
      </c>
      <c r="E197" s="115" t="s">
        <v>58</v>
      </c>
      <c r="F197" s="115" t="s">
        <v>59</v>
      </c>
      <c r="H197" s="176"/>
      <c r="I197" s="176"/>
      <c r="J197" s="176"/>
      <c r="K197" s="472"/>
      <c r="L197" s="474" t="s">
        <v>1992</v>
      </c>
      <c r="M197" s="467"/>
      <c r="N197" s="467" t="s">
        <v>1993</v>
      </c>
      <c r="O197" s="177" t="str">
        <f>A237</f>
        <v>F.17</v>
      </c>
      <c r="P197" s="115"/>
    </row>
    <row r="198" spans="1:16" s="173" customFormat="1" outlineLevel="1">
      <c r="C198" s="115" t="s">
        <v>24</v>
      </c>
      <c r="D198" s="304" t="s">
        <v>1858</v>
      </c>
      <c r="E198" s="115" t="s">
        <v>58</v>
      </c>
      <c r="F198" s="115" t="s">
        <v>59</v>
      </c>
      <c r="H198" s="115"/>
      <c r="I198" s="115"/>
      <c r="J198" s="115"/>
      <c r="K198" s="472"/>
      <c r="L198" s="474" t="s">
        <v>1994</v>
      </c>
      <c r="M198" s="467"/>
      <c r="N198" s="467" t="s">
        <v>1995</v>
      </c>
      <c r="O198" s="177" t="str">
        <f>A237</f>
        <v>F.17</v>
      </c>
      <c r="P198" s="115"/>
    </row>
    <row r="199" spans="1:16" s="173" customFormat="1" outlineLevel="1">
      <c r="C199" s="115" t="s">
        <v>24</v>
      </c>
      <c r="D199" s="304" t="s">
        <v>1858</v>
      </c>
      <c r="E199" s="115" t="s">
        <v>58</v>
      </c>
      <c r="F199" s="115" t="s">
        <v>59</v>
      </c>
      <c r="H199" s="115"/>
      <c r="I199" s="115"/>
      <c r="J199" s="115"/>
      <c r="K199" s="472"/>
      <c r="L199" s="474" t="s">
        <v>1996</v>
      </c>
      <c r="M199" s="467"/>
      <c r="N199" s="467" t="s">
        <v>1997</v>
      </c>
      <c r="O199" s="177" t="str">
        <f>A237</f>
        <v>F.17</v>
      </c>
      <c r="P199" s="115"/>
    </row>
    <row r="200" spans="1:16" s="173" customFormat="1" outlineLevel="1">
      <c r="C200" s="115" t="s">
        <v>24</v>
      </c>
      <c r="D200" s="304" t="s">
        <v>1858</v>
      </c>
      <c r="E200" s="115" t="s">
        <v>58</v>
      </c>
      <c r="F200" s="115" t="s">
        <v>59</v>
      </c>
      <c r="H200" s="176"/>
      <c r="I200" s="176"/>
      <c r="J200" s="176"/>
      <c r="K200" s="472"/>
      <c r="L200" s="474" t="s">
        <v>1998</v>
      </c>
      <c r="M200" s="467"/>
      <c r="N200" s="467" t="s">
        <v>1999</v>
      </c>
      <c r="O200" s="177" t="str">
        <f>A237</f>
        <v>F.17</v>
      </c>
      <c r="P200" s="115"/>
    </row>
    <row r="201" spans="1:16" s="173" customFormat="1" outlineLevel="1">
      <c r="C201" s="115" t="s">
        <v>24</v>
      </c>
      <c r="D201" s="304" t="s">
        <v>1858</v>
      </c>
      <c r="E201" s="115" t="s">
        <v>58</v>
      </c>
      <c r="F201" s="115" t="s">
        <v>59</v>
      </c>
      <c r="H201" s="115"/>
      <c r="I201" s="115"/>
      <c r="J201" s="115"/>
      <c r="K201" s="472"/>
      <c r="L201" s="474" t="s">
        <v>2000</v>
      </c>
      <c r="M201" s="467"/>
      <c r="N201" s="467" t="s">
        <v>2001</v>
      </c>
      <c r="O201" s="177" t="str">
        <f>A237</f>
        <v>F.17</v>
      </c>
      <c r="P201" s="115"/>
    </row>
    <row r="202" spans="1:16" s="173" customFormat="1" outlineLevel="1">
      <c r="C202" s="115" t="s">
        <v>24</v>
      </c>
      <c r="D202" s="304" t="s">
        <v>1858</v>
      </c>
      <c r="E202" s="115" t="s">
        <v>58</v>
      </c>
      <c r="F202" s="115" t="s">
        <v>59</v>
      </c>
      <c r="H202" s="176"/>
      <c r="I202" s="176"/>
      <c r="J202" s="176"/>
      <c r="K202" s="472"/>
      <c r="L202" s="474" t="s">
        <v>2002</v>
      </c>
      <c r="M202" s="467"/>
      <c r="N202" s="467" t="s">
        <v>2003</v>
      </c>
      <c r="O202" s="177" t="str">
        <f>A237</f>
        <v>F.17</v>
      </c>
      <c r="P202" s="115"/>
    </row>
    <row r="203" spans="1:16" s="173" customFormat="1" outlineLevel="1">
      <c r="C203" s="115" t="s">
        <v>24</v>
      </c>
      <c r="D203" s="304" t="s">
        <v>1858</v>
      </c>
      <c r="E203" s="115" t="s">
        <v>58</v>
      </c>
      <c r="F203" s="115" t="s">
        <v>59</v>
      </c>
      <c r="H203" s="176"/>
      <c r="I203" s="176"/>
      <c r="J203" s="176"/>
      <c r="K203" s="472"/>
      <c r="L203" s="474" t="s">
        <v>2004</v>
      </c>
      <c r="M203" s="467"/>
      <c r="N203" s="467" t="s">
        <v>2005</v>
      </c>
      <c r="O203" s="177" t="str">
        <f>A237</f>
        <v>F.17</v>
      </c>
      <c r="P203" s="115"/>
    </row>
    <row r="204" spans="1:16" s="173" customFormat="1" outlineLevel="1">
      <c r="C204" s="115" t="s">
        <v>24</v>
      </c>
      <c r="D204" s="304" t="s">
        <v>1858</v>
      </c>
      <c r="E204" s="115" t="s">
        <v>58</v>
      </c>
      <c r="F204" s="115" t="s">
        <v>59</v>
      </c>
      <c r="H204" s="176"/>
      <c r="I204" s="176"/>
      <c r="J204" s="176"/>
      <c r="K204" s="472"/>
      <c r="L204" s="474" t="s">
        <v>2006</v>
      </c>
      <c r="M204" s="467"/>
      <c r="N204" s="467" t="s">
        <v>2007</v>
      </c>
      <c r="O204" s="177" t="str">
        <f>A237</f>
        <v>F.17</v>
      </c>
      <c r="P204" s="115"/>
    </row>
    <row r="205" spans="1:16" s="173" customFormat="1" outlineLevel="1">
      <c r="C205" s="115" t="s">
        <v>24</v>
      </c>
      <c r="D205" s="304" t="s">
        <v>1858</v>
      </c>
      <c r="E205" s="115" t="s">
        <v>58</v>
      </c>
      <c r="F205" s="115" t="s">
        <v>59</v>
      </c>
      <c r="H205" s="176"/>
      <c r="I205" s="176"/>
      <c r="J205" s="176"/>
      <c r="K205" s="472"/>
      <c r="L205" s="474" t="s">
        <v>166</v>
      </c>
      <c r="M205" s="467"/>
      <c r="N205" s="467" t="s">
        <v>2008</v>
      </c>
      <c r="O205" s="177" t="str">
        <f>A208</f>
        <v>F.16ex</v>
      </c>
      <c r="P205" s="115"/>
    </row>
    <row r="206" spans="1:16" s="173" customFormat="1" outlineLevel="1">
      <c r="C206" s="115" t="s">
        <v>24</v>
      </c>
      <c r="D206" s="304" t="s">
        <v>1858</v>
      </c>
      <c r="E206" s="115" t="s">
        <v>58</v>
      </c>
      <c r="F206" s="115" t="s">
        <v>59</v>
      </c>
      <c r="H206" s="176"/>
      <c r="I206" s="176"/>
      <c r="J206" s="176"/>
      <c r="K206" s="472"/>
      <c r="L206" s="474" t="s">
        <v>484</v>
      </c>
      <c r="M206" s="467"/>
      <c r="N206" s="467" t="s">
        <v>485</v>
      </c>
      <c r="O206" s="177" t="str">
        <f>A237</f>
        <v>F.17</v>
      </c>
      <c r="P206" s="115"/>
    </row>
    <row r="207" spans="1:16" s="173" customFormat="1" outlineLevel="1">
      <c r="C207" s="115" t="s">
        <v>24</v>
      </c>
      <c r="D207" s="304" t="s">
        <v>1858</v>
      </c>
      <c r="E207" s="115" t="s">
        <v>58</v>
      </c>
      <c r="F207" s="115" t="s">
        <v>59</v>
      </c>
      <c r="H207" s="176"/>
      <c r="I207" s="176"/>
      <c r="J207" s="176"/>
      <c r="K207" s="472"/>
      <c r="L207" s="474" t="s">
        <v>341</v>
      </c>
      <c r="M207" s="467"/>
      <c r="N207" s="467" t="s">
        <v>925</v>
      </c>
      <c r="O207" s="177" t="str">
        <f>A237</f>
        <v>F.17</v>
      </c>
      <c r="P207" s="115"/>
    </row>
    <row r="208" spans="1:16" s="173" customFormat="1">
      <c r="A208" s="173" t="s">
        <v>2009</v>
      </c>
      <c r="C208" s="176" t="s">
        <v>11</v>
      </c>
      <c r="D208" s="176" t="s">
        <v>137</v>
      </c>
      <c r="E208" s="176" t="s">
        <v>347</v>
      </c>
      <c r="F208" s="176" t="s">
        <v>54</v>
      </c>
      <c r="H208" s="115"/>
      <c r="I208" s="115"/>
      <c r="J208" s="115"/>
      <c r="K208" s="472" t="s">
        <v>1899</v>
      </c>
      <c r="L208" s="467"/>
      <c r="M208" s="467" t="s">
        <v>1932</v>
      </c>
      <c r="N208" s="467"/>
      <c r="O208" s="177" t="str">
        <f>A237</f>
        <v>F.17</v>
      </c>
      <c r="P208" s="115"/>
    </row>
    <row r="209" spans="1:16" s="173" customFormat="1" ht="30" customHeight="1">
      <c r="A209" s="173" t="s">
        <v>2010</v>
      </c>
      <c r="C209" s="176" t="s">
        <v>11</v>
      </c>
      <c r="D209" s="176" t="s">
        <v>137</v>
      </c>
      <c r="E209" s="176" t="s">
        <v>26</v>
      </c>
      <c r="F209" s="176" t="s">
        <v>54</v>
      </c>
      <c r="H209" s="115"/>
      <c r="I209" s="115"/>
      <c r="J209" s="115"/>
      <c r="K209" s="520" t="s">
        <v>2011</v>
      </c>
      <c r="L209" s="520"/>
      <c r="M209" s="519" t="s">
        <v>2012</v>
      </c>
      <c r="N209" s="519"/>
      <c r="O209" s="177"/>
      <c r="P209" s="115"/>
    </row>
    <row r="210" spans="1:16" s="173" customFormat="1" outlineLevel="1">
      <c r="C210" s="176" t="s">
        <v>24</v>
      </c>
      <c r="D210" s="191" t="s">
        <v>1858</v>
      </c>
      <c r="E210" s="176"/>
      <c r="F210" s="176"/>
      <c r="H210" s="115"/>
      <c r="I210" s="115"/>
      <c r="J210" s="115"/>
      <c r="K210" s="472"/>
      <c r="L210" s="467" t="s">
        <v>2013</v>
      </c>
      <c r="M210" s="467"/>
      <c r="N210" s="467" t="s">
        <v>2014</v>
      </c>
      <c r="O210" s="177" t="str">
        <f>A237</f>
        <v>F.17</v>
      </c>
      <c r="P210" s="115"/>
    </row>
    <row r="211" spans="1:16" s="173" customFormat="1" outlineLevel="1">
      <c r="C211" s="176" t="s">
        <v>24</v>
      </c>
      <c r="D211" s="191" t="s">
        <v>1858</v>
      </c>
      <c r="E211" s="176"/>
      <c r="F211" s="176"/>
      <c r="H211" s="115"/>
      <c r="I211" s="115"/>
      <c r="J211" s="115"/>
      <c r="K211" s="472"/>
      <c r="L211" s="467" t="s">
        <v>2015</v>
      </c>
      <c r="M211" s="467"/>
      <c r="N211" s="467" t="s">
        <v>2016</v>
      </c>
      <c r="O211" s="177" t="str">
        <f>A237</f>
        <v>F.17</v>
      </c>
      <c r="P211" s="115"/>
    </row>
    <row r="212" spans="1:16" s="173" customFormat="1" outlineLevel="1">
      <c r="C212" s="176" t="s">
        <v>24</v>
      </c>
      <c r="D212" s="191" t="s">
        <v>1858</v>
      </c>
      <c r="E212" s="176"/>
      <c r="F212" s="176"/>
      <c r="H212" s="115"/>
      <c r="I212" s="115"/>
      <c r="J212" s="115"/>
      <c r="K212" s="472"/>
      <c r="L212" s="467" t="s">
        <v>2017</v>
      </c>
      <c r="M212" s="467"/>
      <c r="N212" s="467" t="s">
        <v>2018</v>
      </c>
      <c r="O212" s="177" t="str">
        <f>A237</f>
        <v>F.17</v>
      </c>
      <c r="P212" s="115"/>
    </row>
    <row r="213" spans="1:16" s="173" customFormat="1" outlineLevel="1">
      <c r="C213" s="176" t="s">
        <v>24</v>
      </c>
      <c r="D213" s="191" t="s">
        <v>1858</v>
      </c>
      <c r="E213" s="176"/>
      <c r="F213" s="176"/>
      <c r="H213" s="115"/>
      <c r="I213" s="115"/>
      <c r="J213" s="115"/>
      <c r="K213" s="472"/>
      <c r="L213" s="467" t="s">
        <v>2019</v>
      </c>
      <c r="M213" s="467"/>
      <c r="N213" s="467" t="s">
        <v>2020</v>
      </c>
      <c r="O213" s="177" t="str">
        <f>A237</f>
        <v>F.17</v>
      </c>
      <c r="P213" s="115"/>
    </row>
    <row r="214" spans="1:16" s="173" customFormat="1" ht="30" customHeight="1" outlineLevel="1">
      <c r="C214" s="176" t="s">
        <v>24</v>
      </c>
      <c r="D214" s="191" t="s">
        <v>1858</v>
      </c>
      <c r="E214" s="176"/>
      <c r="F214" s="176"/>
      <c r="H214" s="115"/>
      <c r="I214" s="115"/>
      <c r="J214" s="115"/>
      <c r="K214" s="472"/>
      <c r="L214" s="478" t="s">
        <v>2021</v>
      </c>
      <c r="M214" s="467"/>
      <c r="N214" s="467" t="s">
        <v>2022</v>
      </c>
      <c r="O214" s="177" t="str">
        <f>A237</f>
        <v>F.17</v>
      </c>
      <c r="P214" s="115"/>
    </row>
    <row r="215" spans="1:16" s="173" customFormat="1" outlineLevel="1">
      <c r="C215" s="176" t="s">
        <v>24</v>
      </c>
      <c r="D215" s="191" t="s">
        <v>1858</v>
      </c>
      <c r="E215" s="176"/>
      <c r="F215" s="176"/>
      <c r="H215" s="115"/>
      <c r="I215" s="115"/>
      <c r="J215" s="115"/>
      <c r="K215" s="472"/>
      <c r="L215" s="467" t="s">
        <v>2023</v>
      </c>
      <c r="M215" s="467"/>
      <c r="N215" s="467" t="s">
        <v>2024</v>
      </c>
      <c r="O215" s="177" t="str">
        <f>A237</f>
        <v>F.17</v>
      </c>
      <c r="P215" s="115"/>
    </row>
    <row r="216" spans="1:16" s="173" customFormat="1" outlineLevel="1">
      <c r="C216" s="176" t="s">
        <v>24</v>
      </c>
      <c r="D216" s="191" t="s">
        <v>1858</v>
      </c>
      <c r="E216" s="176"/>
      <c r="F216" s="176"/>
      <c r="H216" s="115"/>
      <c r="I216" s="115"/>
      <c r="J216" s="115"/>
      <c r="K216" s="472"/>
      <c r="L216" s="467" t="s">
        <v>2025</v>
      </c>
      <c r="M216" s="467"/>
      <c r="N216" s="467" t="s">
        <v>2026</v>
      </c>
      <c r="O216" s="177" t="str">
        <f>A237</f>
        <v>F.17</v>
      </c>
      <c r="P216" s="115"/>
    </row>
    <row r="217" spans="1:16" s="173" customFormat="1" outlineLevel="1">
      <c r="C217" s="176" t="s">
        <v>24</v>
      </c>
      <c r="D217" s="191" t="s">
        <v>1858</v>
      </c>
      <c r="E217" s="176"/>
      <c r="F217" s="176"/>
      <c r="H217" s="115"/>
      <c r="I217" s="115"/>
      <c r="J217" s="115"/>
      <c r="K217" s="472"/>
      <c r="L217" s="467" t="s">
        <v>166</v>
      </c>
      <c r="M217" s="467"/>
      <c r="N217" s="467" t="s">
        <v>2008</v>
      </c>
      <c r="O217" s="177" t="str">
        <f>A220</f>
        <v>F.16fx</v>
      </c>
      <c r="P217" s="115"/>
    </row>
    <row r="218" spans="1:16" s="173" customFormat="1" outlineLevel="1">
      <c r="C218" s="176" t="s">
        <v>24</v>
      </c>
      <c r="D218" s="191" t="s">
        <v>1858</v>
      </c>
      <c r="E218" s="176"/>
      <c r="F218" s="176"/>
      <c r="H218" s="115"/>
      <c r="I218" s="115"/>
      <c r="J218" s="115"/>
      <c r="K218" s="472"/>
      <c r="L218" s="474" t="s">
        <v>484</v>
      </c>
      <c r="M218" s="467"/>
      <c r="N218" s="467" t="s">
        <v>2027</v>
      </c>
      <c r="O218" s="177" t="str">
        <f>A237</f>
        <v>F.17</v>
      </c>
      <c r="P218" s="115"/>
    </row>
    <row r="219" spans="1:16" s="173" customFormat="1" outlineLevel="1">
      <c r="C219" s="176" t="s">
        <v>24</v>
      </c>
      <c r="D219" s="191" t="s">
        <v>1858</v>
      </c>
      <c r="E219" s="176"/>
      <c r="F219" s="176"/>
      <c r="H219" s="115"/>
      <c r="I219" s="115"/>
      <c r="J219" s="115"/>
      <c r="K219" s="472"/>
      <c r="L219" s="474" t="s">
        <v>341</v>
      </c>
      <c r="M219" s="467"/>
      <c r="N219" s="467" t="s">
        <v>925</v>
      </c>
      <c r="O219" s="177" t="str">
        <f>A237</f>
        <v>F.17</v>
      </c>
      <c r="P219" s="115"/>
    </row>
    <row r="220" spans="1:16" s="173" customFormat="1">
      <c r="A220" s="173" t="s">
        <v>2028</v>
      </c>
      <c r="C220" s="176" t="s">
        <v>11</v>
      </c>
      <c r="D220" s="176" t="s">
        <v>137</v>
      </c>
      <c r="E220" s="176" t="s">
        <v>347</v>
      </c>
      <c r="F220" s="176" t="s">
        <v>54</v>
      </c>
      <c r="H220" s="115"/>
      <c r="I220" s="115"/>
      <c r="J220" s="115"/>
      <c r="K220" s="472" t="s">
        <v>1899</v>
      </c>
      <c r="L220" s="467"/>
      <c r="M220" s="467" t="s">
        <v>1932</v>
      </c>
      <c r="N220" s="467"/>
      <c r="O220" s="177" t="str">
        <f>A237</f>
        <v>F.17</v>
      </c>
      <c r="P220" s="115"/>
    </row>
    <row r="221" spans="1:16" s="173" customFormat="1" ht="32.25" customHeight="1">
      <c r="A221" s="173" t="s">
        <v>2029</v>
      </c>
      <c r="C221" s="176" t="s">
        <v>11</v>
      </c>
      <c r="D221" s="176" t="s">
        <v>137</v>
      </c>
      <c r="E221" s="176" t="s">
        <v>26</v>
      </c>
      <c r="F221" s="176" t="s">
        <v>54</v>
      </c>
      <c r="H221" s="115"/>
      <c r="I221" s="115"/>
      <c r="J221" s="115"/>
      <c r="K221" s="520" t="s">
        <v>2030</v>
      </c>
      <c r="L221" s="520"/>
      <c r="M221" s="519" t="s">
        <v>2031</v>
      </c>
      <c r="N221" s="519"/>
      <c r="O221" s="177"/>
      <c r="P221" s="115"/>
    </row>
    <row r="222" spans="1:16" s="173" customFormat="1" outlineLevel="1">
      <c r="C222" s="176" t="s">
        <v>24</v>
      </c>
      <c r="D222" s="191" t="s">
        <v>1858</v>
      </c>
      <c r="E222" s="176"/>
      <c r="F222" s="176"/>
      <c r="H222" s="115"/>
      <c r="I222" s="115"/>
      <c r="J222" s="115"/>
      <c r="K222" s="472"/>
      <c r="L222" s="467" t="s">
        <v>2032</v>
      </c>
      <c r="M222" s="467"/>
      <c r="N222" s="467" t="s">
        <v>2033</v>
      </c>
      <c r="O222" s="177" t="str">
        <f>A237</f>
        <v>F.17</v>
      </c>
      <c r="P222" s="115"/>
    </row>
    <row r="223" spans="1:16" s="173" customFormat="1" outlineLevel="1">
      <c r="C223" s="176" t="s">
        <v>24</v>
      </c>
      <c r="D223" s="191" t="s">
        <v>1858</v>
      </c>
      <c r="E223" s="176"/>
      <c r="F223" s="176"/>
      <c r="H223" s="115"/>
      <c r="I223" s="115"/>
      <c r="J223" s="115"/>
      <c r="K223" s="472"/>
      <c r="L223" s="467" t="s">
        <v>2034</v>
      </c>
      <c r="M223" s="467"/>
      <c r="N223" s="467" t="s">
        <v>2035</v>
      </c>
      <c r="O223" s="177" t="str">
        <f>A237</f>
        <v>F.17</v>
      </c>
      <c r="P223" s="115"/>
    </row>
    <row r="224" spans="1:16" s="173" customFormat="1" outlineLevel="1">
      <c r="C224" s="176" t="s">
        <v>24</v>
      </c>
      <c r="D224" s="191" t="s">
        <v>1858</v>
      </c>
      <c r="E224" s="176"/>
      <c r="F224" s="176"/>
      <c r="H224" s="115"/>
      <c r="I224" s="115"/>
      <c r="J224" s="115"/>
      <c r="K224" s="472"/>
      <c r="L224" s="467" t="s">
        <v>166</v>
      </c>
      <c r="M224" s="467"/>
      <c r="N224" s="467" t="s">
        <v>2008</v>
      </c>
      <c r="O224" s="177" t="str">
        <f>A227</f>
        <v>F.16gx</v>
      </c>
      <c r="P224" s="115"/>
    </row>
    <row r="225" spans="1:16" s="173" customFormat="1" outlineLevel="1">
      <c r="C225" s="176" t="s">
        <v>24</v>
      </c>
      <c r="D225" s="191" t="s">
        <v>1858</v>
      </c>
      <c r="E225" s="176"/>
      <c r="F225" s="176"/>
      <c r="H225" s="115"/>
      <c r="I225" s="115"/>
      <c r="J225" s="115"/>
      <c r="K225" s="472"/>
      <c r="L225" s="474" t="s">
        <v>484</v>
      </c>
      <c r="M225" s="467"/>
      <c r="N225" s="467" t="s">
        <v>2027</v>
      </c>
      <c r="O225" s="177" t="str">
        <f>A237</f>
        <v>F.17</v>
      </c>
      <c r="P225" s="115"/>
    </row>
    <row r="226" spans="1:16" s="173" customFormat="1" outlineLevel="1">
      <c r="C226" s="176" t="s">
        <v>24</v>
      </c>
      <c r="D226" s="191" t="s">
        <v>1858</v>
      </c>
      <c r="E226" s="176"/>
      <c r="F226" s="176"/>
      <c r="H226" s="115"/>
      <c r="I226" s="115"/>
      <c r="J226" s="115"/>
      <c r="K226" s="472"/>
      <c r="L226" s="474" t="s">
        <v>341</v>
      </c>
      <c r="M226" s="467"/>
      <c r="N226" s="467" t="s">
        <v>925</v>
      </c>
      <c r="O226" s="177" t="str">
        <f>A237</f>
        <v>F.17</v>
      </c>
      <c r="P226" s="115"/>
    </row>
    <row r="227" spans="1:16" s="173" customFormat="1">
      <c r="A227" s="173" t="s">
        <v>2036</v>
      </c>
      <c r="C227" s="176" t="s">
        <v>11</v>
      </c>
      <c r="D227" s="176" t="s">
        <v>137</v>
      </c>
      <c r="E227" s="176" t="s">
        <v>347</v>
      </c>
      <c r="F227" s="176" t="s">
        <v>54</v>
      </c>
      <c r="H227" s="115"/>
      <c r="I227" s="115"/>
      <c r="J227" s="115"/>
      <c r="K227" s="472" t="s">
        <v>1899</v>
      </c>
      <c r="L227" s="467"/>
      <c r="M227" s="467" t="s">
        <v>1932</v>
      </c>
      <c r="N227" s="467"/>
      <c r="O227" s="177" t="str">
        <f>A237</f>
        <v>F.17</v>
      </c>
      <c r="P227" s="115"/>
    </row>
    <row r="228" spans="1:16" s="173" customFormat="1" ht="33" customHeight="1">
      <c r="A228" s="173" t="s">
        <v>2037</v>
      </c>
      <c r="C228" s="176" t="s">
        <v>11</v>
      </c>
      <c r="D228" s="176" t="s">
        <v>137</v>
      </c>
      <c r="E228" s="176" t="s">
        <v>26</v>
      </c>
      <c r="F228" s="176" t="s">
        <v>54</v>
      </c>
      <c r="H228" s="115"/>
      <c r="I228" s="115"/>
      <c r="J228" s="115"/>
      <c r="K228" s="520" t="s">
        <v>2038</v>
      </c>
      <c r="L228" s="520"/>
      <c r="M228" s="519" t="s">
        <v>2039</v>
      </c>
      <c r="N228" s="519"/>
      <c r="O228" s="177"/>
      <c r="P228" s="115"/>
    </row>
    <row r="229" spans="1:16" s="173" customFormat="1" outlineLevel="1">
      <c r="C229" s="176" t="s">
        <v>24</v>
      </c>
      <c r="D229" s="191" t="s">
        <v>1858</v>
      </c>
      <c r="E229" s="176"/>
      <c r="F229" s="176"/>
      <c r="H229" s="115"/>
      <c r="I229" s="115"/>
      <c r="J229" s="115"/>
      <c r="K229" s="472"/>
      <c r="L229" s="467" t="s">
        <v>2040</v>
      </c>
      <c r="M229" s="467"/>
      <c r="N229" s="467" t="s">
        <v>2041</v>
      </c>
      <c r="O229" s="177" t="str">
        <f>A237</f>
        <v>F.17</v>
      </c>
      <c r="P229" s="115"/>
    </row>
    <row r="230" spans="1:16" s="173" customFormat="1" outlineLevel="1">
      <c r="C230" s="176" t="s">
        <v>24</v>
      </c>
      <c r="D230" s="191" t="s">
        <v>1858</v>
      </c>
      <c r="E230" s="176"/>
      <c r="F230" s="176"/>
      <c r="H230" s="115"/>
      <c r="I230" s="115"/>
      <c r="J230" s="115"/>
      <c r="K230" s="472"/>
      <c r="L230" s="467" t="s">
        <v>2042</v>
      </c>
      <c r="M230" s="467"/>
      <c r="N230" s="467" t="s">
        <v>2043</v>
      </c>
      <c r="O230" s="177" t="str">
        <f>A237</f>
        <v>F.17</v>
      </c>
      <c r="P230" s="115"/>
    </row>
    <row r="231" spans="1:16" s="173" customFormat="1" outlineLevel="1">
      <c r="C231" s="176" t="s">
        <v>24</v>
      </c>
      <c r="D231" s="191" t="s">
        <v>1858</v>
      </c>
      <c r="E231" s="176"/>
      <c r="F231" s="176"/>
      <c r="H231" s="115"/>
      <c r="I231" s="115"/>
      <c r="J231" s="115"/>
      <c r="K231" s="472"/>
      <c r="L231" s="467" t="s">
        <v>2044</v>
      </c>
      <c r="M231" s="467"/>
      <c r="N231" s="467" t="s">
        <v>2045</v>
      </c>
      <c r="O231" s="177" t="str">
        <f>A237</f>
        <v>F.17</v>
      </c>
      <c r="P231" s="115"/>
    </row>
    <row r="232" spans="1:16" s="173" customFormat="1" outlineLevel="1">
      <c r="C232" s="176" t="s">
        <v>24</v>
      </c>
      <c r="D232" s="191" t="s">
        <v>1858</v>
      </c>
      <c r="E232" s="176"/>
      <c r="F232" s="176"/>
      <c r="H232" s="115"/>
      <c r="I232" s="115"/>
      <c r="J232" s="115"/>
      <c r="K232" s="472"/>
      <c r="L232" s="467" t="s">
        <v>2046</v>
      </c>
      <c r="M232" s="467"/>
      <c r="N232" s="467" t="s">
        <v>2047</v>
      </c>
      <c r="O232" s="177" t="str">
        <f>A237</f>
        <v>F.17</v>
      </c>
      <c r="P232" s="115"/>
    </row>
    <row r="233" spans="1:16" s="173" customFormat="1" outlineLevel="1">
      <c r="C233" s="176" t="s">
        <v>24</v>
      </c>
      <c r="D233" s="191" t="s">
        <v>1858</v>
      </c>
      <c r="E233" s="176"/>
      <c r="F233" s="176"/>
      <c r="H233" s="115"/>
      <c r="I233" s="115"/>
      <c r="J233" s="115"/>
      <c r="K233" s="472"/>
      <c r="L233" s="467" t="s">
        <v>166</v>
      </c>
      <c r="M233" s="467"/>
      <c r="N233" s="467" t="s">
        <v>2008</v>
      </c>
      <c r="O233" s="177" t="str">
        <f>A236</f>
        <v>F.16hx</v>
      </c>
      <c r="P233" s="115"/>
    </row>
    <row r="234" spans="1:16" s="173" customFormat="1" outlineLevel="1">
      <c r="C234" s="176" t="s">
        <v>24</v>
      </c>
      <c r="D234" s="191" t="s">
        <v>1858</v>
      </c>
      <c r="E234" s="176"/>
      <c r="F234" s="176"/>
      <c r="H234" s="115"/>
      <c r="I234" s="115"/>
      <c r="J234" s="115"/>
      <c r="K234" s="472"/>
      <c r="L234" s="474" t="s">
        <v>484</v>
      </c>
      <c r="M234" s="467"/>
      <c r="N234" s="467" t="s">
        <v>2027</v>
      </c>
      <c r="O234" s="177" t="str">
        <f>A237</f>
        <v>F.17</v>
      </c>
      <c r="P234" s="115"/>
    </row>
    <row r="235" spans="1:16" s="173" customFormat="1" outlineLevel="1">
      <c r="C235" s="176" t="s">
        <v>24</v>
      </c>
      <c r="D235" s="191" t="s">
        <v>1858</v>
      </c>
      <c r="E235" s="176"/>
      <c r="F235" s="176"/>
      <c r="H235" s="115"/>
      <c r="I235" s="115"/>
      <c r="J235" s="115"/>
      <c r="K235" s="472"/>
      <c r="L235" s="474" t="s">
        <v>341</v>
      </c>
      <c r="M235" s="467"/>
      <c r="N235" s="467" t="s">
        <v>925</v>
      </c>
      <c r="O235" s="177" t="str">
        <f>A237</f>
        <v>F.17</v>
      </c>
      <c r="P235" s="115"/>
    </row>
    <row r="236" spans="1:16" s="173" customFormat="1">
      <c r="A236" s="173" t="s">
        <v>2048</v>
      </c>
      <c r="C236" s="176" t="s">
        <v>11</v>
      </c>
      <c r="D236" s="176" t="s">
        <v>137</v>
      </c>
      <c r="E236" s="176" t="s">
        <v>347</v>
      </c>
      <c r="F236" s="176" t="s">
        <v>54</v>
      </c>
      <c r="H236" s="115"/>
      <c r="I236" s="115"/>
      <c r="J236" s="115"/>
      <c r="K236" s="472" t="s">
        <v>1899</v>
      </c>
      <c r="L236" s="467"/>
      <c r="M236" s="467" t="s">
        <v>1932</v>
      </c>
      <c r="N236" s="467"/>
      <c r="O236" s="177" t="str">
        <f>A237</f>
        <v>F.17</v>
      </c>
      <c r="P236" s="115"/>
    </row>
    <row r="237" spans="1:16" s="177" customFormat="1" ht="48.75" customHeight="1">
      <c r="A237" s="173" t="s">
        <v>2049</v>
      </c>
      <c r="B237" s="173"/>
      <c r="C237" s="176" t="s">
        <v>11</v>
      </c>
      <c r="D237" s="176" t="s">
        <v>137</v>
      </c>
      <c r="E237" s="176" t="s">
        <v>26</v>
      </c>
      <c r="F237" s="115" t="s">
        <v>54</v>
      </c>
      <c r="H237" s="176"/>
      <c r="I237" s="176"/>
      <c r="J237" s="176"/>
      <c r="K237" s="520" t="s">
        <v>2050</v>
      </c>
      <c r="L237" s="520"/>
      <c r="M237" s="519" t="s">
        <v>2051</v>
      </c>
      <c r="N237" s="519"/>
      <c r="P237" s="115"/>
    </row>
    <row r="238" spans="1:16" s="177" customFormat="1" outlineLevel="1">
      <c r="A238" s="173"/>
      <c r="B238" s="173"/>
      <c r="C238" s="115" t="s">
        <v>24</v>
      </c>
      <c r="D238" s="115" t="s">
        <v>2052</v>
      </c>
      <c r="E238" s="115" t="s">
        <v>58</v>
      </c>
      <c r="F238" s="115"/>
      <c r="H238" s="176"/>
      <c r="I238" s="176"/>
      <c r="J238" s="176"/>
      <c r="K238" s="472"/>
      <c r="L238" s="476" t="s">
        <v>2053</v>
      </c>
      <c r="M238" s="476"/>
      <c r="N238" s="476" t="s">
        <v>2054</v>
      </c>
      <c r="O238" s="177" t="str">
        <f>A251</f>
        <v>F.18</v>
      </c>
      <c r="P238" s="115"/>
    </row>
    <row r="239" spans="1:16" s="177" customFormat="1" outlineLevel="1">
      <c r="A239" s="173"/>
      <c r="B239" s="173"/>
      <c r="C239" s="115" t="s">
        <v>24</v>
      </c>
      <c r="D239" s="115" t="s">
        <v>2052</v>
      </c>
      <c r="E239" s="115" t="s">
        <v>58</v>
      </c>
      <c r="F239" s="115"/>
      <c r="H239" s="176"/>
      <c r="I239" s="176"/>
      <c r="J239" s="176"/>
      <c r="K239" s="472"/>
      <c r="L239" s="467" t="s">
        <v>2055</v>
      </c>
      <c r="M239" s="476"/>
      <c r="N239" s="467" t="s">
        <v>2056</v>
      </c>
      <c r="O239" s="177" t="str">
        <f>A251</f>
        <v>F.18</v>
      </c>
      <c r="P239" s="115"/>
    </row>
    <row r="240" spans="1:16" s="173" customFormat="1" outlineLevel="1">
      <c r="C240" s="115" t="s">
        <v>24</v>
      </c>
      <c r="D240" s="115" t="s">
        <v>2052</v>
      </c>
      <c r="E240" s="115" t="s">
        <v>58</v>
      </c>
      <c r="F240" s="115" t="s">
        <v>59</v>
      </c>
      <c r="H240" s="115"/>
      <c r="I240" s="115"/>
      <c r="J240" s="115"/>
      <c r="K240" s="472"/>
      <c r="L240" s="467" t="s">
        <v>2057</v>
      </c>
      <c r="M240" s="467"/>
      <c r="N240" s="467" t="s">
        <v>2058</v>
      </c>
      <c r="O240" s="177" t="str">
        <f>A251</f>
        <v>F.18</v>
      </c>
      <c r="P240" s="115" t="s">
        <v>140</v>
      </c>
    </row>
    <row r="241" spans="1:16" s="173" customFormat="1" outlineLevel="1">
      <c r="C241" s="115" t="s">
        <v>24</v>
      </c>
      <c r="D241" s="115" t="s">
        <v>2052</v>
      </c>
      <c r="E241" s="115" t="s">
        <v>58</v>
      </c>
      <c r="F241" s="115" t="s">
        <v>59</v>
      </c>
      <c r="H241" s="115"/>
      <c r="I241" s="115"/>
      <c r="J241" s="115"/>
      <c r="K241" s="472"/>
      <c r="L241" s="428" t="s">
        <v>2059</v>
      </c>
      <c r="M241" s="467"/>
      <c r="N241" s="467" t="s">
        <v>2060</v>
      </c>
      <c r="O241" s="177" t="str">
        <f>A251</f>
        <v>F.18</v>
      </c>
      <c r="P241" s="115"/>
    </row>
    <row r="242" spans="1:16" s="173" customFormat="1" outlineLevel="1">
      <c r="C242" s="115" t="s">
        <v>24</v>
      </c>
      <c r="D242" s="115" t="s">
        <v>2052</v>
      </c>
      <c r="E242" s="115" t="s">
        <v>58</v>
      </c>
      <c r="F242" s="115" t="s">
        <v>59</v>
      </c>
      <c r="H242" s="115"/>
      <c r="I242" s="115"/>
      <c r="J242" s="115"/>
      <c r="K242" s="472"/>
      <c r="L242" s="428" t="s">
        <v>2061</v>
      </c>
      <c r="M242" s="467"/>
      <c r="N242" s="467" t="s">
        <v>2062</v>
      </c>
      <c r="O242" s="177" t="str">
        <f>A251</f>
        <v>F.18</v>
      </c>
      <c r="P242" s="115" t="s">
        <v>140</v>
      </c>
    </row>
    <row r="243" spans="1:16" s="173" customFormat="1" outlineLevel="1">
      <c r="C243" s="115" t="s">
        <v>24</v>
      </c>
      <c r="D243" s="115" t="s">
        <v>2052</v>
      </c>
      <c r="E243" s="115" t="s">
        <v>58</v>
      </c>
      <c r="F243" s="115" t="s">
        <v>59</v>
      </c>
      <c r="H243" s="115"/>
      <c r="I243" s="115"/>
      <c r="J243" s="115"/>
      <c r="K243" s="472"/>
      <c r="L243" s="428" t="s">
        <v>2063</v>
      </c>
      <c r="M243" s="467"/>
      <c r="N243" s="467" t="s">
        <v>2064</v>
      </c>
      <c r="O243" s="177" t="str">
        <f>A251</f>
        <v>F.18</v>
      </c>
      <c r="P243" s="115"/>
    </row>
    <row r="244" spans="1:16" s="173" customFormat="1" outlineLevel="1">
      <c r="C244" s="115" t="s">
        <v>24</v>
      </c>
      <c r="D244" s="115" t="s">
        <v>2052</v>
      </c>
      <c r="E244" s="115" t="s">
        <v>58</v>
      </c>
      <c r="F244" s="115" t="s">
        <v>59</v>
      </c>
      <c r="H244" s="115"/>
      <c r="I244" s="115"/>
      <c r="J244" s="115"/>
      <c r="K244" s="472"/>
      <c r="L244" s="467" t="s">
        <v>2065</v>
      </c>
      <c r="M244" s="467"/>
      <c r="N244" s="467" t="s">
        <v>2066</v>
      </c>
      <c r="O244" s="177" t="str">
        <f>A251</f>
        <v>F.18</v>
      </c>
      <c r="P244" s="115"/>
    </row>
    <row r="245" spans="1:16" s="173" customFormat="1" outlineLevel="1">
      <c r="C245" s="115" t="s">
        <v>24</v>
      </c>
      <c r="D245" s="115" t="s">
        <v>2052</v>
      </c>
      <c r="E245" s="115" t="s">
        <v>58</v>
      </c>
      <c r="F245" s="115" t="s">
        <v>59</v>
      </c>
      <c r="H245" s="115"/>
      <c r="I245" s="115"/>
      <c r="J245" s="115"/>
      <c r="K245" s="472"/>
      <c r="L245" s="467" t="s">
        <v>2067</v>
      </c>
      <c r="M245" s="467"/>
      <c r="N245" s="467" t="s">
        <v>2068</v>
      </c>
      <c r="O245" s="177" t="str">
        <f>A251</f>
        <v>F.18</v>
      </c>
      <c r="P245" s="115"/>
    </row>
    <row r="246" spans="1:16" s="173" customFormat="1" outlineLevel="1">
      <c r="C246" s="115" t="s">
        <v>24</v>
      </c>
      <c r="D246" s="115" t="s">
        <v>2052</v>
      </c>
      <c r="E246" s="115" t="s">
        <v>58</v>
      </c>
      <c r="F246" s="115" t="s">
        <v>59</v>
      </c>
      <c r="H246" s="115"/>
      <c r="I246" s="115"/>
      <c r="J246" s="115"/>
      <c r="K246" s="472"/>
      <c r="L246" s="467" t="s">
        <v>2069</v>
      </c>
      <c r="M246" s="467"/>
      <c r="N246" s="467" t="s">
        <v>2070</v>
      </c>
      <c r="O246" s="177" t="str">
        <f>A251</f>
        <v>F.18</v>
      </c>
      <c r="P246" s="115"/>
    </row>
    <row r="247" spans="1:16" s="173" customFormat="1" outlineLevel="1">
      <c r="C247" s="115" t="s">
        <v>24</v>
      </c>
      <c r="D247" s="115" t="s">
        <v>2052</v>
      </c>
      <c r="E247" s="115" t="s">
        <v>58</v>
      </c>
      <c r="F247" s="115" t="s">
        <v>59</v>
      </c>
      <c r="H247" s="115"/>
      <c r="I247" s="115"/>
      <c r="J247" s="115"/>
      <c r="K247" s="472"/>
      <c r="L247" s="467" t="s">
        <v>2071</v>
      </c>
      <c r="M247" s="467"/>
      <c r="N247" s="467" t="s">
        <v>2072</v>
      </c>
      <c r="O247" s="177" t="str">
        <f>A251</f>
        <v>F.18</v>
      </c>
      <c r="P247" s="115"/>
    </row>
    <row r="248" spans="1:16" s="173" customFormat="1" outlineLevel="1">
      <c r="C248" s="115" t="s">
        <v>24</v>
      </c>
      <c r="D248" s="115" t="s">
        <v>2052</v>
      </c>
      <c r="E248" s="115" t="s">
        <v>58</v>
      </c>
      <c r="F248" s="115" t="s">
        <v>59</v>
      </c>
      <c r="H248" s="115"/>
      <c r="I248" s="115"/>
      <c r="J248" s="115"/>
      <c r="K248" s="472"/>
      <c r="L248" s="467" t="s">
        <v>2073</v>
      </c>
      <c r="M248" s="467"/>
      <c r="N248" s="467" t="s">
        <v>2074</v>
      </c>
      <c r="O248" s="177" t="str">
        <f>A251</f>
        <v>F.18</v>
      </c>
      <c r="P248" s="115"/>
    </row>
    <row r="249" spans="1:16" s="173" customFormat="1" outlineLevel="1">
      <c r="C249" s="115" t="s">
        <v>24</v>
      </c>
      <c r="D249" s="115" t="s">
        <v>2052</v>
      </c>
      <c r="E249" s="115" t="s">
        <v>58</v>
      </c>
      <c r="F249" s="115" t="s">
        <v>59</v>
      </c>
      <c r="H249" s="115"/>
      <c r="I249" s="115"/>
      <c r="J249" s="115"/>
      <c r="K249" s="472"/>
      <c r="L249" s="467" t="s">
        <v>2075</v>
      </c>
      <c r="M249" s="467"/>
      <c r="N249" s="467" t="s">
        <v>2076</v>
      </c>
      <c r="O249" s="177" t="str">
        <f>A251</f>
        <v>F.18</v>
      </c>
      <c r="P249" s="115"/>
    </row>
    <row r="250" spans="1:16" s="305" customFormat="1">
      <c r="A250" s="305" t="s">
        <v>2077</v>
      </c>
      <c r="H250" s="306"/>
      <c r="I250" s="306"/>
      <c r="J250" s="306"/>
      <c r="K250" s="479"/>
      <c r="L250" s="479"/>
      <c r="M250" s="479"/>
      <c r="N250" s="480"/>
      <c r="O250" s="307"/>
      <c r="P250" s="308"/>
    </row>
    <row r="251" spans="1:16" s="177" customFormat="1" ht="28.5" customHeight="1">
      <c r="A251" s="115" t="s">
        <v>2078</v>
      </c>
      <c r="B251" s="115"/>
      <c r="C251" s="176" t="s">
        <v>11</v>
      </c>
      <c r="D251" s="176" t="s">
        <v>137</v>
      </c>
      <c r="E251" s="176" t="s">
        <v>26</v>
      </c>
      <c r="F251" s="176" t="s">
        <v>54</v>
      </c>
      <c r="H251" s="115"/>
      <c r="I251" s="115"/>
      <c r="J251" s="115" t="s">
        <v>2079</v>
      </c>
      <c r="K251" s="519" t="s">
        <v>2080</v>
      </c>
      <c r="L251" s="519"/>
      <c r="M251" s="520" t="s">
        <v>2081</v>
      </c>
      <c r="N251" s="520"/>
      <c r="P251" s="115"/>
    </row>
    <row r="252" spans="1:16" s="177" customFormat="1" outlineLevel="1">
      <c r="A252" s="173"/>
      <c r="B252" s="173"/>
      <c r="C252" s="115" t="s">
        <v>24</v>
      </c>
      <c r="D252" s="304" t="s">
        <v>1858</v>
      </c>
      <c r="E252" s="115" t="s">
        <v>58</v>
      </c>
      <c r="F252" s="115" t="s">
        <v>59</v>
      </c>
      <c r="H252" s="176"/>
      <c r="I252" s="176"/>
      <c r="J252" s="176"/>
      <c r="K252" s="472"/>
      <c r="L252" s="476" t="s">
        <v>2082</v>
      </c>
      <c r="M252" s="476"/>
      <c r="N252" s="476" t="s">
        <v>2083</v>
      </c>
      <c r="O252" s="177" t="str">
        <f>A268</f>
        <v>F.19</v>
      </c>
      <c r="P252" s="115" t="s">
        <v>140</v>
      </c>
    </row>
    <row r="253" spans="1:16" s="177" customFormat="1" outlineLevel="1">
      <c r="A253" s="173"/>
      <c r="B253" s="173"/>
      <c r="C253" s="115" t="s">
        <v>24</v>
      </c>
      <c r="D253" s="304" t="s">
        <v>1858</v>
      </c>
      <c r="E253" s="115" t="s">
        <v>58</v>
      </c>
      <c r="F253" s="115" t="s">
        <v>59</v>
      </c>
      <c r="H253" s="115"/>
      <c r="I253" s="115"/>
      <c r="J253" s="115"/>
      <c r="K253" s="472"/>
      <c r="L253" s="467" t="s">
        <v>2084</v>
      </c>
      <c r="M253" s="467"/>
      <c r="N253" s="467" t="s">
        <v>2085</v>
      </c>
      <c r="O253" s="177" t="str">
        <f>A268</f>
        <v>F.19</v>
      </c>
      <c r="P253" s="115" t="s">
        <v>140</v>
      </c>
    </row>
    <row r="254" spans="1:16" s="177" customFormat="1" outlineLevel="1">
      <c r="A254" s="173"/>
      <c r="B254" s="173"/>
      <c r="C254" s="115" t="s">
        <v>24</v>
      </c>
      <c r="D254" s="304" t="s">
        <v>1858</v>
      </c>
      <c r="E254" s="115" t="s">
        <v>58</v>
      </c>
      <c r="F254" s="115" t="s">
        <v>59</v>
      </c>
      <c r="H254" s="176"/>
      <c r="I254" s="176"/>
      <c r="J254" s="176"/>
      <c r="K254" s="472"/>
      <c r="L254" s="467" t="s">
        <v>2086</v>
      </c>
      <c r="M254" s="467"/>
      <c r="N254" s="467" t="s">
        <v>2087</v>
      </c>
      <c r="O254" s="177" t="str">
        <f>A268</f>
        <v>F.19</v>
      </c>
      <c r="P254" s="115" t="s">
        <v>140</v>
      </c>
    </row>
    <row r="255" spans="1:16" s="177" customFormat="1" outlineLevel="1">
      <c r="A255" s="173"/>
      <c r="B255" s="173"/>
      <c r="C255" s="115" t="s">
        <v>24</v>
      </c>
      <c r="D255" s="304" t="s">
        <v>1858</v>
      </c>
      <c r="E255" s="115" t="s">
        <v>58</v>
      </c>
      <c r="F255" s="115" t="s">
        <v>59</v>
      </c>
      <c r="H255" s="115"/>
      <c r="I255" s="115"/>
      <c r="J255" s="115"/>
      <c r="K255" s="472"/>
      <c r="L255" s="467" t="s">
        <v>2088</v>
      </c>
      <c r="M255" s="467"/>
      <c r="N255" s="467" t="s">
        <v>2089</v>
      </c>
      <c r="O255" s="177" t="str">
        <f>A268</f>
        <v>F.19</v>
      </c>
      <c r="P255" s="115" t="s">
        <v>140</v>
      </c>
    </row>
    <row r="256" spans="1:16" s="177" customFormat="1" outlineLevel="1">
      <c r="A256" s="173"/>
      <c r="B256" s="173"/>
      <c r="C256" s="115" t="s">
        <v>24</v>
      </c>
      <c r="D256" s="304" t="s">
        <v>1858</v>
      </c>
      <c r="E256" s="115" t="s">
        <v>58</v>
      </c>
      <c r="F256" s="115" t="s">
        <v>59</v>
      </c>
      <c r="H256" s="176"/>
      <c r="I256" s="176"/>
      <c r="J256" s="176"/>
      <c r="K256" s="472"/>
      <c r="L256" s="476" t="s">
        <v>2090</v>
      </c>
      <c r="M256" s="467"/>
      <c r="N256" s="467" t="s">
        <v>2091</v>
      </c>
      <c r="O256" s="177" t="str">
        <f>A268</f>
        <v>F.19</v>
      </c>
      <c r="P256" s="115" t="s">
        <v>140</v>
      </c>
    </row>
    <row r="257" spans="1:16" s="177" customFormat="1" outlineLevel="1">
      <c r="A257" s="173"/>
      <c r="B257" s="173"/>
      <c r="C257" s="115" t="s">
        <v>24</v>
      </c>
      <c r="D257" s="304" t="s">
        <v>1858</v>
      </c>
      <c r="E257" s="115" t="s">
        <v>58</v>
      </c>
      <c r="F257" s="115" t="s">
        <v>59</v>
      </c>
      <c r="H257" s="115"/>
      <c r="I257" s="115"/>
      <c r="J257" s="115"/>
      <c r="K257" s="472"/>
      <c r="L257" s="476" t="s">
        <v>2092</v>
      </c>
      <c r="M257" s="467"/>
      <c r="N257" s="467" t="s">
        <v>2093</v>
      </c>
      <c r="O257" s="177" t="str">
        <f>A268</f>
        <v>F.19</v>
      </c>
      <c r="P257" s="115" t="s">
        <v>140</v>
      </c>
    </row>
    <row r="258" spans="1:16" s="177" customFormat="1" outlineLevel="1">
      <c r="A258" s="173"/>
      <c r="B258" s="173"/>
      <c r="C258" s="115" t="s">
        <v>24</v>
      </c>
      <c r="D258" s="304" t="s">
        <v>1858</v>
      </c>
      <c r="E258" s="115" t="s">
        <v>58</v>
      </c>
      <c r="F258" s="115" t="s">
        <v>59</v>
      </c>
      <c r="H258" s="176"/>
      <c r="I258" s="176"/>
      <c r="J258" s="176"/>
      <c r="K258" s="472"/>
      <c r="L258" s="476" t="s">
        <v>2094</v>
      </c>
      <c r="M258" s="467"/>
      <c r="N258" s="467" t="s">
        <v>2095</v>
      </c>
      <c r="O258" s="177" t="str">
        <f>A268</f>
        <v>F.19</v>
      </c>
      <c r="P258" s="115" t="s">
        <v>140</v>
      </c>
    </row>
    <row r="259" spans="1:16" s="177" customFormat="1" outlineLevel="1">
      <c r="A259" s="173"/>
      <c r="B259" s="173"/>
      <c r="C259" s="115" t="s">
        <v>24</v>
      </c>
      <c r="D259" s="304" t="s">
        <v>1858</v>
      </c>
      <c r="E259" s="115" t="s">
        <v>58</v>
      </c>
      <c r="F259" s="115" t="s">
        <v>59</v>
      </c>
      <c r="H259" s="176"/>
      <c r="I259" s="176"/>
      <c r="J259" s="176"/>
      <c r="K259" s="472"/>
      <c r="L259" s="476" t="s">
        <v>2096</v>
      </c>
      <c r="M259" s="467"/>
      <c r="N259" s="467" t="s">
        <v>2097</v>
      </c>
      <c r="O259" s="177" t="str">
        <f>A268</f>
        <v>F.19</v>
      </c>
      <c r="P259" s="115" t="s">
        <v>140</v>
      </c>
    </row>
    <row r="260" spans="1:16" s="177" customFormat="1" outlineLevel="1">
      <c r="A260" s="173"/>
      <c r="B260" s="173"/>
      <c r="C260" s="115" t="s">
        <v>24</v>
      </c>
      <c r="D260" s="304" t="s">
        <v>1858</v>
      </c>
      <c r="E260" s="115" t="s">
        <v>58</v>
      </c>
      <c r="F260" s="115" t="s">
        <v>59</v>
      </c>
      <c r="H260" s="176"/>
      <c r="I260" s="176"/>
      <c r="J260" s="176"/>
      <c r="K260" s="472"/>
      <c r="L260" s="476" t="s">
        <v>2098</v>
      </c>
      <c r="M260" s="476"/>
      <c r="N260" s="476" t="s">
        <v>2099</v>
      </c>
      <c r="O260" s="177" t="str">
        <f>A268</f>
        <v>F.19</v>
      </c>
      <c r="P260" s="115" t="s">
        <v>140</v>
      </c>
    </row>
    <row r="261" spans="1:16" s="177" customFormat="1" outlineLevel="1">
      <c r="A261" s="173"/>
      <c r="B261" s="173"/>
      <c r="C261" s="115" t="s">
        <v>24</v>
      </c>
      <c r="D261" s="304" t="s">
        <v>1858</v>
      </c>
      <c r="E261" s="115" t="s">
        <v>58</v>
      </c>
      <c r="F261" s="115"/>
      <c r="H261" s="176"/>
      <c r="I261" s="176"/>
      <c r="J261" s="176"/>
      <c r="K261" s="472"/>
      <c r="L261" s="476" t="s">
        <v>2100</v>
      </c>
      <c r="M261" s="476"/>
      <c r="N261" s="476" t="s">
        <v>2101</v>
      </c>
      <c r="O261" s="177" t="str">
        <f>A268</f>
        <v>F.19</v>
      </c>
      <c r="P261" s="115"/>
    </row>
    <row r="262" spans="1:16" s="177" customFormat="1" outlineLevel="1">
      <c r="A262" s="173"/>
      <c r="B262" s="173"/>
      <c r="C262" s="115" t="s">
        <v>24</v>
      </c>
      <c r="D262" s="304" t="s">
        <v>1858</v>
      </c>
      <c r="E262" s="115" t="s">
        <v>58</v>
      </c>
      <c r="F262" s="115" t="s">
        <v>59</v>
      </c>
      <c r="H262" s="115"/>
      <c r="I262" s="115"/>
      <c r="J262" s="115"/>
      <c r="K262" s="472"/>
      <c r="L262" s="476" t="s">
        <v>2102</v>
      </c>
      <c r="M262" s="476"/>
      <c r="N262" s="476" t="s">
        <v>2103</v>
      </c>
      <c r="O262" s="177" t="str">
        <f>A268</f>
        <v>F.19</v>
      </c>
      <c r="P262" s="115" t="s">
        <v>140</v>
      </c>
    </row>
    <row r="263" spans="1:16" s="177" customFormat="1" outlineLevel="1">
      <c r="A263" s="173"/>
      <c r="B263" s="173"/>
      <c r="C263" s="115" t="s">
        <v>24</v>
      </c>
      <c r="D263" s="304" t="s">
        <v>1858</v>
      </c>
      <c r="E263" s="115" t="s">
        <v>58</v>
      </c>
      <c r="F263" s="115"/>
      <c r="H263" s="115"/>
      <c r="I263" s="115"/>
      <c r="J263" s="115"/>
      <c r="K263" s="472"/>
      <c r="L263" s="476" t="s">
        <v>2104</v>
      </c>
      <c r="M263" s="476"/>
      <c r="N263" s="476" t="s">
        <v>2105</v>
      </c>
      <c r="O263" s="177" t="str">
        <f>A268</f>
        <v>F.19</v>
      </c>
      <c r="P263" s="115"/>
    </row>
    <row r="264" spans="1:16" s="177" customFormat="1" outlineLevel="1">
      <c r="A264" s="173"/>
      <c r="B264" s="173"/>
      <c r="C264" s="115" t="s">
        <v>24</v>
      </c>
      <c r="D264" s="304" t="s">
        <v>1858</v>
      </c>
      <c r="E264" s="115" t="s">
        <v>58</v>
      </c>
      <c r="F264" s="115" t="s">
        <v>59</v>
      </c>
      <c r="H264" s="176"/>
      <c r="I264" s="176"/>
      <c r="J264" s="176"/>
      <c r="K264" s="472"/>
      <c r="L264" s="476" t="s">
        <v>2106</v>
      </c>
      <c r="M264" s="476"/>
      <c r="N264" s="476" t="s">
        <v>2107</v>
      </c>
      <c r="O264" s="177" t="str">
        <f>A268</f>
        <v>F.19</v>
      </c>
      <c r="P264" s="115" t="s">
        <v>140</v>
      </c>
    </row>
    <row r="265" spans="1:16" s="177" customFormat="1" outlineLevel="1">
      <c r="A265" s="173"/>
      <c r="B265" s="173"/>
      <c r="C265" s="115" t="s">
        <v>24</v>
      </c>
      <c r="D265" s="304" t="s">
        <v>1858</v>
      </c>
      <c r="E265" s="115" t="s">
        <v>58</v>
      </c>
      <c r="F265" s="115"/>
      <c r="H265" s="176"/>
      <c r="I265" s="176"/>
      <c r="J265" s="176"/>
      <c r="K265" s="472"/>
      <c r="L265" s="476" t="s">
        <v>2108</v>
      </c>
      <c r="M265" s="476"/>
      <c r="N265" s="476" t="s">
        <v>2109</v>
      </c>
      <c r="O265" s="177" t="str">
        <f>A268</f>
        <v>F.19</v>
      </c>
      <c r="P265" s="115"/>
    </row>
    <row r="266" spans="1:16" s="177" customFormat="1" outlineLevel="1">
      <c r="A266" s="173"/>
      <c r="B266" s="173"/>
      <c r="C266" s="115" t="s">
        <v>24</v>
      </c>
      <c r="D266" s="304" t="s">
        <v>1858</v>
      </c>
      <c r="E266" s="115" t="s">
        <v>58</v>
      </c>
      <c r="F266" s="115" t="s">
        <v>59</v>
      </c>
      <c r="H266" s="115"/>
      <c r="I266" s="115"/>
      <c r="J266" s="115"/>
      <c r="K266" s="472"/>
      <c r="L266" s="476" t="s">
        <v>166</v>
      </c>
      <c r="M266" s="476"/>
      <c r="N266" s="476" t="s">
        <v>1897</v>
      </c>
      <c r="O266" s="177" t="str">
        <f>A267</f>
        <v>F.18x</v>
      </c>
      <c r="P266" s="115" t="s">
        <v>140</v>
      </c>
    </row>
    <row r="267" spans="1:16" s="177" customFormat="1" collapsed="1">
      <c r="A267" s="173" t="s">
        <v>2110</v>
      </c>
      <c r="B267" s="173"/>
      <c r="C267" s="115" t="s">
        <v>11</v>
      </c>
      <c r="D267" s="115" t="s">
        <v>137</v>
      </c>
      <c r="E267" s="115" t="s">
        <v>58</v>
      </c>
      <c r="F267" s="115" t="s">
        <v>54</v>
      </c>
      <c r="H267" s="176"/>
      <c r="I267" s="176"/>
      <c r="J267" s="176"/>
      <c r="K267" s="472" t="s">
        <v>1899</v>
      </c>
      <c r="L267" s="476"/>
      <c r="M267" s="476" t="s">
        <v>2111</v>
      </c>
      <c r="N267" s="476"/>
      <c r="O267" s="177" t="str">
        <f>A268</f>
        <v>F.19</v>
      </c>
      <c r="P267" s="115" t="s">
        <v>140</v>
      </c>
    </row>
    <row r="268" spans="1:16" ht="102" customHeight="1">
      <c r="A268" s="49" t="s">
        <v>2112</v>
      </c>
      <c r="C268" s="176" t="s">
        <v>11</v>
      </c>
      <c r="D268" s="176" t="s">
        <v>137</v>
      </c>
      <c r="E268" s="176" t="s">
        <v>121</v>
      </c>
      <c r="F268" s="176" t="s">
        <v>54</v>
      </c>
      <c r="G268" s="35"/>
      <c r="K268" s="519" t="s">
        <v>2113</v>
      </c>
      <c r="L268" s="519"/>
      <c r="M268" s="513" t="s">
        <v>2114</v>
      </c>
      <c r="N268" s="513"/>
      <c r="P268" s="115" t="s">
        <v>2115</v>
      </c>
    </row>
    <row r="269" spans="1:16" outlineLevel="1">
      <c r="B269" s="35"/>
      <c r="C269" s="49" t="s">
        <v>24</v>
      </c>
      <c r="D269" s="108" t="s">
        <v>1825</v>
      </c>
      <c r="E269" s="49" t="s">
        <v>58</v>
      </c>
      <c r="F269" s="49" t="s">
        <v>59</v>
      </c>
      <c r="G269" s="35"/>
      <c r="K269" s="470"/>
      <c r="L269" s="428" t="s">
        <v>2116</v>
      </c>
      <c r="N269" s="428" t="s">
        <v>2117</v>
      </c>
      <c r="O269" s="62" t="str">
        <f>A274</f>
        <v>F.20</v>
      </c>
      <c r="P269" s="115" t="s">
        <v>140</v>
      </c>
    </row>
    <row r="270" spans="1:16" outlineLevel="1">
      <c r="B270" s="35"/>
      <c r="C270" s="49" t="s">
        <v>24</v>
      </c>
      <c r="D270" s="108" t="s">
        <v>1825</v>
      </c>
      <c r="E270" s="49" t="s">
        <v>58</v>
      </c>
      <c r="F270" s="49" t="s">
        <v>59</v>
      </c>
      <c r="G270" s="35"/>
      <c r="K270" s="470"/>
      <c r="L270" s="428" t="s">
        <v>2118</v>
      </c>
      <c r="N270" s="428" t="s">
        <v>2119</v>
      </c>
      <c r="O270" s="62" t="str">
        <f>A274</f>
        <v>F.20</v>
      </c>
      <c r="P270" s="115" t="s">
        <v>140</v>
      </c>
    </row>
    <row r="271" spans="1:16" s="62" customFormat="1" outlineLevel="1">
      <c r="A271" s="35"/>
      <c r="B271" s="35"/>
      <c r="C271" s="49" t="s">
        <v>24</v>
      </c>
      <c r="D271" s="108" t="s">
        <v>1825</v>
      </c>
      <c r="E271" s="49" t="s">
        <v>58</v>
      </c>
      <c r="F271" s="49" t="s">
        <v>59</v>
      </c>
      <c r="H271" s="27"/>
      <c r="I271" s="27"/>
      <c r="J271" s="27"/>
      <c r="K271" s="470"/>
      <c r="L271" s="428" t="s">
        <v>2120</v>
      </c>
      <c r="M271" s="428"/>
      <c r="N271" s="428" t="s">
        <v>2121</v>
      </c>
      <c r="O271" s="62" t="str">
        <f>A274</f>
        <v>F.20</v>
      </c>
      <c r="P271" s="115" t="s">
        <v>140</v>
      </c>
    </row>
    <row r="272" spans="1:16" s="62" customFormat="1" outlineLevel="1">
      <c r="A272" s="35"/>
      <c r="B272" s="35"/>
      <c r="C272" s="49" t="s">
        <v>24</v>
      </c>
      <c r="D272" s="108" t="s">
        <v>1825</v>
      </c>
      <c r="E272" s="49" t="s">
        <v>58</v>
      </c>
      <c r="F272" s="49" t="s">
        <v>59</v>
      </c>
      <c r="H272" s="27"/>
      <c r="I272" s="27"/>
      <c r="J272" s="27"/>
      <c r="K272" s="470"/>
      <c r="L272" s="428" t="s">
        <v>484</v>
      </c>
      <c r="M272" s="428"/>
      <c r="N272" s="428" t="s">
        <v>485</v>
      </c>
      <c r="O272" s="62" t="str">
        <f>A274</f>
        <v>F.20</v>
      </c>
      <c r="P272" s="115" t="s">
        <v>140</v>
      </c>
    </row>
    <row r="273" spans="1:16" s="62" customFormat="1" outlineLevel="1">
      <c r="A273" s="35"/>
      <c r="B273" s="35"/>
      <c r="C273" s="49" t="s">
        <v>24</v>
      </c>
      <c r="D273" s="108" t="s">
        <v>1825</v>
      </c>
      <c r="E273" s="49" t="s">
        <v>58</v>
      </c>
      <c r="F273" s="49" t="s">
        <v>59</v>
      </c>
      <c r="H273" s="27"/>
      <c r="I273" s="27"/>
      <c r="J273" s="27"/>
      <c r="K273" s="470"/>
      <c r="L273" s="428" t="s">
        <v>924</v>
      </c>
      <c r="M273" s="428"/>
      <c r="N273" s="428" t="s">
        <v>925</v>
      </c>
      <c r="O273" s="62" t="str">
        <f>A274</f>
        <v>F.20</v>
      </c>
      <c r="P273" s="115" t="s">
        <v>140</v>
      </c>
    </row>
    <row r="274" spans="1:16" s="62" customFormat="1" ht="60" customHeight="1">
      <c r="A274" s="49" t="s">
        <v>2122</v>
      </c>
      <c r="B274" s="49"/>
      <c r="C274" s="176" t="s">
        <v>11</v>
      </c>
      <c r="D274" s="176" t="s">
        <v>137</v>
      </c>
      <c r="E274" s="176" t="s">
        <v>121</v>
      </c>
      <c r="F274" s="176" t="s">
        <v>54</v>
      </c>
      <c r="H274" s="27"/>
      <c r="I274" s="27"/>
      <c r="J274" s="27"/>
      <c r="K274" s="519" t="s">
        <v>2123</v>
      </c>
      <c r="L274" s="519"/>
      <c r="M274" s="513" t="s">
        <v>2124</v>
      </c>
      <c r="N274" s="513"/>
      <c r="P274" s="115" t="s">
        <v>2125</v>
      </c>
    </row>
    <row r="275" spans="1:16" outlineLevel="1">
      <c r="B275" s="35"/>
      <c r="C275" s="49" t="s">
        <v>24</v>
      </c>
      <c r="D275" s="108" t="s">
        <v>1825</v>
      </c>
      <c r="E275" s="49" t="s">
        <v>58</v>
      </c>
      <c r="F275" s="49" t="s">
        <v>59</v>
      </c>
      <c r="G275" s="35"/>
      <c r="K275" s="470"/>
      <c r="L275" s="428" t="s">
        <v>2116</v>
      </c>
      <c r="N275" s="428" t="s">
        <v>2117</v>
      </c>
      <c r="O275" s="62" t="str">
        <f>A280</f>
        <v>F.21</v>
      </c>
      <c r="P275" s="115" t="s">
        <v>140</v>
      </c>
    </row>
    <row r="276" spans="1:16" outlineLevel="1">
      <c r="B276" s="35"/>
      <c r="C276" s="49" t="s">
        <v>24</v>
      </c>
      <c r="D276" s="108" t="s">
        <v>1825</v>
      </c>
      <c r="E276" s="49" t="s">
        <v>58</v>
      </c>
      <c r="F276" s="49" t="s">
        <v>59</v>
      </c>
      <c r="G276" s="35"/>
      <c r="K276" s="470"/>
      <c r="L276" s="428" t="s">
        <v>2118</v>
      </c>
      <c r="N276" s="428" t="s">
        <v>2119</v>
      </c>
      <c r="O276" s="62" t="str">
        <f>A280</f>
        <v>F.21</v>
      </c>
      <c r="P276" s="115" t="s">
        <v>140</v>
      </c>
    </row>
    <row r="277" spans="1:16" s="62" customFormat="1" outlineLevel="1">
      <c r="A277" s="35"/>
      <c r="B277" s="35"/>
      <c r="C277" s="49" t="s">
        <v>24</v>
      </c>
      <c r="D277" s="108" t="s">
        <v>1825</v>
      </c>
      <c r="E277" s="49" t="s">
        <v>58</v>
      </c>
      <c r="F277" s="49" t="s">
        <v>59</v>
      </c>
      <c r="H277" s="27"/>
      <c r="I277" s="27"/>
      <c r="J277" s="27"/>
      <c r="K277" s="470"/>
      <c r="L277" s="428" t="s">
        <v>2120</v>
      </c>
      <c r="M277" s="428"/>
      <c r="N277" s="428" t="s">
        <v>2121</v>
      </c>
      <c r="O277" s="62" t="str">
        <f>A280</f>
        <v>F.21</v>
      </c>
      <c r="P277" s="115" t="s">
        <v>140</v>
      </c>
    </row>
    <row r="278" spans="1:16" s="62" customFormat="1" outlineLevel="1">
      <c r="A278" s="35"/>
      <c r="B278" s="35"/>
      <c r="C278" s="49" t="s">
        <v>24</v>
      </c>
      <c r="D278" s="108" t="s">
        <v>1825</v>
      </c>
      <c r="E278" s="49" t="s">
        <v>58</v>
      </c>
      <c r="F278" s="49" t="s">
        <v>59</v>
      </c>
      <c r="H278" s="27"/>
      <c r="I278" s="27"/>
      <c r="J278" s="27"/>
      <c r="K278" s="470"/>
      <c r="L278" s="428" t="s">
        <v>484</v>
      </c>
      <c r="M278" s="428"/>
      <c r="N278" s="428" t="s">
        <v>485</v>
      </c>
      <c r="O278" s="62" t="str">
        <f>A280</f>
        <v>F.21</v>
      </c>
      <c r="P278" s="115" t="s">
        <v>140</v>
      </c>
    </row>
    <row r="279" spans="1:16" s="62" customFormat="1" outlineLevel="1">
      <c r="A279" s="35"/>
      <c r="B279" s="35"/>
      <c r="C279" s="49" t="s">
        <v>24</v>
      </c>
      <c r="D279" s="108" t="s">
        <v>1825</v>
      </c>
      <c r="E279" s="49" t="s">
        <v>58</v>
      </c>
      <c r="F279" s="49" t="s">
        <v>59</v>
      </c>
      <c r="H279" s="27"/>
      <c r="I279" s="27"/>
      <c r="J279" s="27"/>
      <c r="K279" s="470"/>
      <c r="L279" s="428" t="s">
        <v>924</v>
      </c>
      <c r="M279" s="428"/>
      <c r="N279" s="428" t="s">
        <v>925</v>
      </c>
      <c r="O279" s="62" t="str">
        <f>A280</f>
        <v>F.21</v>
      </c>
      <c r="P279" s="115" t="s">
        <v>140</v>
      </c>
    </row>
    <row r="280" spans="1:16" s="62" customFormat="1" ht="80.25" customHeight="1">
      <c r="A280" s="49" t="s">
        <v>2126</v>
      </c>
      <c r="B280" s="49"/>
      <c r="C280" s="176" t="s">
        <v>11</v>
      </c>
      <c r="D280" s="176" t="s">
        <v>1261</v>
      </c>
      <c r="E280" s="176" t="s">
        <v>121</v>
      </c>
      <c r="F280" s="176" t="s">
        <v>54</v>
      </c>
      <c r="H280" s="27"/>
      <c r="I280" s="27"/>
      <c r="J280" s="113" t="s">
        <v>2127</v>
      </c>
      <c r="K280" s="519" t="s">
        <v>2128</v>
      </c>
      <c r="L280" s="519"/>
      <c r="M280" s="513" t="s">
        <v>2129</v>
      </c>
      <c r="N280" s="513"/>
      <c r="P280" s="115" t="s">
        <v>2130</v>
      </c>
    </row>
    <row r="281" spans="1:16" s="62" customFormat="1" outlineLevel="1">
      <c r="A281" s="35"/>
      <c r="B281" s="35"/>
      <c r="C281" s="49" t="s">
        <v>24</v>
      </c>
      <c r="D281" s="108" t="s">
        <v>1825</v>
      </c>
      <c r="E281" s="49" t="s">
        <v>58</v>
      </c>
      <c r="F281" s="49" t="s">
        <v>59</v>
      </c>
      <c r="H281" s="27"/>
      <c r="I281" s="27"/>
      <c r="J281" s="27"/>
      <c r="K281" s="470"/>
      <c r="L281" s="428" t="s">
        <v>2131</v>
      </c>
      <c r="M281" s="428"/>
      <c r="N281" s="428" t="s">
        <v>2132</v>
      </c>
      <c r="O281" s="62" t="str">
        <f>A286</f>
        <v>F.22</v>
      </c>
      <c r="P281" s="115" t="s">
        <v>140</v>
      </c>
    </row>
    <row r="282" spans="1:16" s="62" customFormat="1" outlineLevel="1">
      <c r="A282" s="35"/>
      <c r="B282" s="35"/>
      <c r="C282" s="49" t="s">
        <v>24</v>
      </c>
      <c r="D282" s="108" t="s">
        <v>1825</v>
      </c>
      <c r="E282" s="49" t="s">
        <v>58</v>
      </c>
      <c r="F282" s="49" t="s">
        <v>59</v>
      </c>
      <c r="H282" s="27"/>
      <c r="I282" s="27"/>
      <c r="J282" s="27"/>
      <c r="K282" s="470"/>
      <c r="L282" s="428" t="s">
        <v>2133</v>
      </c>
      <c r="M282" s="428"/>
      <c r="N282" s="428" t="s">
        <v>2134</v>
      </c>
      <c r="O282" s="62" t="str">
        <f>A286</f>
        <v>F.22</v>
      </c>
      <c r="P282" s="115" t="s">
        <v>140</v>
      </c>
    </row>
    <row r="283" spans="1:16" outlineLevel="1">
      <c r="B283" s="35"/>
      <c r="C283" s="49" t="s">
        <v>24</v>
      </c>
      <c r="D283" s="108" t="s">
        <v>1825</v>
      </c>
      <c r="E283" s="49" t="s">
        <v>58</v>
      </c>
      <c r="F283" s="49" t="s">
        <v>59</v>
      </c>
      <c r="G283" s="35"/>
      <c r="K283" s="470"/>
      <c r="L283" s="428" t="s">
        <v>2135</v>
      </c>
      <c r="N283" s="428" t="s">
        <v>2136</v>
      </c>
      <c r="O283" s="62" t="str">
        <f>A286</f>
        <v>F.22</v>
      </c>
      <c r="P283" s="115" t="s">
        <v>140</v>
      </c>
    </row>
    <row r="284" spans="1:16" outlineLevel="1">
      <c r="B284" s="35"/>
      <c r="C284" s="49" t="s">
        <v>24</v>
      </c>
      <c r="D284" s="108" t="s">
        <v>1825</v>
      </c>
      <c r="E284" s="49" t="s">
        <v>58</v>
      </c>
      <c r="F284" s="49" t="s">
        <v>59</v>
      </c>
      <c r="G284" s="35"/>
      <c r="K284" s="470"/>
      <c r="L284" s="428" t="s">
        <v>2137</v>
      </c>
      <c r="N284" s="428" t="s">
        <v>2138</v>
      </c>
      <c r="O284" s="62" t="str">
        <f>A286</f>
        <v>F.22</v>
      </c>
      <c r="P284" s="115" t="s">
        <v>140</v>
      </c>
    </row>
    <row r="285" spans="1:16" outlineLevel="1">
      <c r="B285" s="35"/>
      <c r="C285" s="49" t="s">
        <v>24</v>
      </c>
      <c r="D285" s="108" t="s">
        <v>1825</v>
      </c>
      <c r="E285" s="49" t="s">
        <v>58</v>
      </c>
      <c r="F285" s="49" t="s">
        <v>59</v>
      </c>
      <c r="G285" s="35"/>
      <c r="K285" s="470"/>
      <c r="L285" s="428" t="s">
        <v>924</v>
      </c>
      <c r="N285" s="428" t="s">
        <v>925</v>
      </c>
      <c r="O285" s="62" t="str">
        <f>A286</f>
        <v>F.22</v>
      </c>
      <c r="P285" s="115" t="s">
        <v>140</v>
      </c>
    </row>
    <row r="286" spans="1:16" ht="51.75" customHeight="1">
      <c r="A286" s="49" t="s">
        <v>2139</v>
      </c>
      <c r="C286" s="176" t="s">
        <v>11</v>
      </c>
      <c r="D286" s="176" t="s">
        <v>137</v>
      </c>
      <c r="E286" s="176" t="s">
        <v>121</v>
      </c>
      <c r="F286" s="176" t="s">
        <v>54</v>
      </c>
      <c r="G286" s="35"/>
      <c r="K286" s="519" t="s">
        <v>2140</v>
      </c>
      <c r="L286" s="519"/>
      <c r="M286" s="513" t="s">
        <v>2141</v>
      </c>
      <c r="N286" s="513"/>
      <c r="P286" s="115" t="s">
        <v>2142</v>
      </c>
    </row>
    <row r="287" spans="1:16" outlineLevel="1">
      <c r="B287" s="35"/>
      <c r="C287" s="49" t="s">
        <v>24</v>
      </c>
      <c r="D287" s="108" t="s">
        <v>1825</v>
      </c>
      <c r="E287" s="49" t="s">
        <v>58</v>
      </c>
      <c r="F287" s="49" t="s">
        <v>59</v>
      </c>
      <c r="G287" s="35"/>
      <c r="K287" s="470"/>
      <c r="L287" s="428" t="s">
        <v>2143</v>
      </c>
      <c r="N287" s="428" t="s">
        <v>2144</v>
      </c>
      <c r="O287" s="62" t="s">
        <v>904</v>
      </c>
      <c r="P287" s="115" t="s">
        <v>140</v>
      </c>
    </row>
    <row r="288" spans="1:16" outlineLevel="1">
      <c r="B288" s="35"/>
      <c r="C288" s="49" t="s">
        <v>24</v>
      </c>
      <c r="D288" s="108" t="s">
        <v>1825</v>
      </c>
      <c r="E288" s="49" t="s">
        <v>58</v>
      </c>
      <c r="F288" s="49" t="s">
        <v>59</v>
      </c>
      <c r="G288" s="35"/>
      <c r="K288" s="470"/>
      <c r="L288" s="428" t="s">
        <v>2145</v>
      </c>
      <c r="N288" s="428" t="s">
        <v>2146</v>
      </c>
      <c r="O288" s="62" t="s">
        <v>904</v>
      </c>
      <c r="P288" s="115" t="s">
        <v>140</v>
      </c>
    </row>
    <row r="289" spans="2:16" outlineLevel="1">
      <c r="B289" s="35"/>
      <c r="C289" s="49" t="s">
        <v>24</v>
      </c>
      <c r="D289" s="108" t="s">
        <v>1825</v>
      </c>
      <c r="E289" s="49" t="s">
        <v>58</v>
      </c>
      <c r="F289" s="49" t="s">
        <v>59</v>
      </c>
      <c r="G289" s="35"/>
      <c r="K289" s="470"/>
      <c r="L289" s="428" t="s">
        <v>2147</v>
      </c>
      <c r="N289" s="428" t="s">
        <v>2148</v>
      </c>
      <c r="O289" s="62" t="s">
        <v>904</v>
      </c>
      <c r="P289" s="115" t="s">
        <v>140</v>
      </c>
    </row>
    <row r="290" spans="2:16" outlineLevel="1">
      <c r="B290" s="35"/>
      <c r="C290" s="49" t="s">
        <v>24</v>
      </c>
      <c r="D290" s="108" t="s">
        <v>1825</v>
      </c>
      <c r="E290" s="49" t="s">
        <v>58</v>
      </c>
      <c r="F290" s="49" t="s">
        <v>59</v>
      </c>
      <c r="G290" s="35"/>
      <c r="K290" s="470"/>
      <c r="L290" s="428" t="s">
        <v>924</v>
      </c>
      <c r="N290" s="428" t="s">
        <v>925</v>
      </c>
      <c r="O290" s="62" t="s">
        <v>904</v>
      </c>
      <c r="P290" s="115" t="s">
        <v>140</v>
      </c>
    </row>
  </sheetData>
  <mergeCells count="55">
    <mergeCell ref="K56:L56"/>
    <mergeCell ref="M56:N56"/>
    <mergeCell ref="K2:L2"/>
    <mergeCell ref="K4:L4"/>
    <mergeCell ref="M4:N4"/>
    <mergeCell ref="K9:L9"/>
    <mergeCell ref="M9:N9"/>
    <mergeCell ref="K61:L61"/>
    <mergeCell ref="M61:N61"/>
    <mergeCell ref="K69:L69"/>
    <mergeCell ref="M69:N69"/>
    <mergeCell ref="K75:L75"/>
    <mergeCell ref="M75:N75"/>
    <mergeCell ref="K81:L81"/>
    <mergeCell ref="M81:N81"/>
    <mergeCell ref="K86:L86"/>
    <mergeCell ref="M86:N86"/>
    <mergeCell ref="K91:L91"/>
    <mergeCell ref="M91:N91"/>
    <mergeCell ref="K97:L97"/>
    <mergeCell ref="M97:N97"/>
    <mergeCell ref="K104:L104"/>
    <mergeCell ref="M104:N104"/>
    <mergeCell ref="K112:L112"/>
    <mergeCell ref="M112:N112"/>
    <mergeCell ref="K118:L118"/>
    <mergeCell ref="M118:N118"/>
    <mergeCell ref="K129:L129"/>
    <mergeCell ref="M129:N129"/>
    <mergeCell ref="K144:L144"/>
    <mergeCell ref="M144:N144"/>
    <mergeCell ref="K162:L162"/>
    <mergeCell ref="M162:N162"/>
    <mergeCell ref="K177:L177"/>
    <mergeCell ref="M177:N177"/>
    <mergeCell ref="K196:L196"/>
    <mergeCell ref="M196:N196"/>
    <mergeCell ref="K209:L209"/>
    <mergeCell ref="M209:N209"/>
    <mergeCell ref="K221:L221"/>
    <mergeCell ref="M221:N221"/>
    <mergeCell ref="K228:L228"/>
    <mergeCell ref="M228:N228"/>
    <mergeCell ref="K237:L237"/>
    <mergeCell ref="M237:N237"/>
    <mergeCell ref="K251:L251"/>
    <mergeCell ref="M251:N251"/>
    <mergeCell ref="K268:L268"/>
    <mergeCell ref="M268:N268"/>
    <mergeCell ref="K274:L274"/>
    <mergeCell ref="M274:N274"/>
    <mergeCell ref="K280:L280"/>
    <mergeCell ref="M280:N280"/>
    <mergeCell ref="K286:L286"/>
    <mergeCell ref="M286:N286"/>
  </mergeCells>
  <conditionalFormatting sqref="D2 D291:D65535 D247:D249 D237:D245 D29 D222:D226">
    <cfRule type="cellIs" dxfId="473" priority="57" operator="equal">
      <formula>"Observation"</formula>
    </cfRule>
  </conditionalFormatting>
  <conditionalFormatting sqref="D68">
    <cfRule type="cellIs" dxfId="472" priority="55" operator="equal">
      <formula>"Observation"</formula>
    </cfRule>
  </conditionalFormatting>
  <conditionalFormatting sqref="D69">
    <cfRule type="cellIs" dxfId="471" priority="56" operator="equal">
      <formula>"Observation"</formula>
    </cfRule>
  </conditionalFormatting>
  <conditionalFormatting sqref="D61">
    <cfRule type="cellIs" dxfId="470" priority="53" operator="equal">
      <formula>"Observation"</formula>
    </cfRule>
  </conditionalFormatting>
  <conditionalFormatting sqref="D66">
    <cfRule type="cellIs" dxfId="469" priority="54" operator="equal">
      <formula>"Observation"</formula>
    </cfRule>
  </conditionalFormatting>
  <conditionalFormatting sqref="D9:D10">
    <cfRule type="cellIs" dxfId="468" priority="52" operator="equal">
      <formula>"Observation"</formula>
    </cfRule>
  </conditionalFormatting>
  <conditionalFormatting sqref="D56">
    <cfRule type="cellIs" dxfId="467" priority="51" operator="equal">
      <formula>"Observation"</formula>
    </cfRule>
  </conditionalFormatting>
  <conditionalFormatting sqref="D4">
    <cfRule type="cellIs" dxfId="466" priority="49" operator="equal">
      <formula>"Observation"</formula>
    </cfRule>
  </conditionalFormatting>
  <conditionalFormatting sqref="M69">
    <cfRule type="cellIs" dxfId="465" priority="50" operator="equal">
      <formula>"Conditional"</formula>
    </cfRule>
  </conditionalFormatting>
  <conditionalFormatting sqref="D39">
    <cfRule type="cellIs" dxfId="464" priority="46" operator="equal">
      <formula>"Observation"</formula>
    </cfRule>
  </conditionalFormatting>
  <conditionalFormatting sqref="D11">
    <cfRule type="cellIs" dxfId="463" priority="48" operator="equal">
      <formula>"Observation"</formula>
    </cfRule>
  </conditionalFormatting>
  <conditionalFormatting sqref="D45">
    <cfRule type="cellIs" dxfId="462" priority="47" operator="equal">
      <formula>"Observation"</formula>
    </cfRule>
  </conditionalFormatting>
  <conditionalFormatting sqref="D27">
    <cfRule type="cellIs" dxfId="461" priority="45" operator="equal">
      <formula>"Observation"</formula>
    </cfRule>
  </conditionalFormatting>
  <conditionalFormatting sqref="D28">
    <cfRule type="cellIs" dxfId="460" priority="43" operator="equal">
      <formula>"Observation"</formula>
    </cfRule>
  </conditionalFormatting>
  <conditionalFormatting sqref="D55">
    <cfRule type="cellIs" dxfId="459" priority="44" operator="equal">
      <formula>"Observation"</formula>
    </cfRule>
  </conditionalFormatting>
  <conditionalFormatting sqref="D112">
    <cfRule type="cellIs" dxfId="458" priority="42" operator="equal">
      <formula>"Observation"</formula>
    </cfRule>
  </conditionalFormatting>
  <conditionalFormatting sqref="D268">
    <cfRule type="cellIs" dxfId="457" priority="41" operator="equal">
      <formula>"Observation"</formula>
    </cfRule>
  </conditionalFormatting>
  <conditionalFormatting sqref="D274">
    <cfRule type="cellIs" dxfId="456" priority="40" operator="equal">
      <formula>"Observation"</formula>
    </cfRule>
  </conditionalFormatting>
  <conditionalFormatting sqref="D286:D290">
    <cfRule type="cellIs" dxfId="455" priority="39" operator="equal">
      <formula>"Observation"</formula>
    </cfRule>
  </conditionalFormatting>
  <conditionalFormatting sqref="D280:D285">
    <cfRule type="cellIs" dxfId="454" priority="38" operator="equal">
      <formula>"Observation"</formula>
    </cfRule>
  </conditionalFormatting>
  <conditionalFormatting sqref="D250">
    <cfRule type="cellIs" dxfId="453" priority="37" operator="equal">
      <formula>"Observation"</formula>
    </cfRule>
  </conditionalFormatting>
  <conditionalFormatting sqref="D3">
    <cfRule type="cellIs" dxfId="452" priority="36" operator="equal">
      <formula>"Observation"</formula>
    </cfRule>
  </conditionalFormatting>
  <conditionalFormatting sqref="D81">
    <cfRule type="cellIs" dxfId="451" priority="35" operator="equal">
      <formula>"Observation"</formula>
    </cfRule>
  </conditionalFormatting>
  <conditionalFormatting sqref="D75">
    <cfRule type="cellIs" dxfId="450" priority="34" operator="equal">
      <formula>"Observation"</formula>
    </cfRule>
  </conditionalFormatting>
  <conditionalFormatting sqref="D86">
    <cfRule type="cellIs" dxfId="449" priority="33" operator="equal">
      <formula>"Observation"</formula>
    </cfRule>
  </conditionalFormatting>
  <conditionalFormatting sqref="D97">
    <cfRule type="cellIs" dxfId="448" priority="32" operator="equal">
      <formula>"Observation"</formula>
    </cfRule>
  </conditionalFormatting>
  <conditionalFormatting sqref="D91">
    <cfRule type="cellIs" dxfId="447" priority="31" operator="equal">
      <formula>"Observation"</formula>
    </cfRule>
  </conditionalFormatting>
  <conditionalFormatting sqref="D104">
    <cfRule type="cellIs" dxfId="446" priority="30" operator="equal">
      <formula>"Observation"</formula>
    </cfRule>
  </conditionalFormatting>
  <conditionalFormatting sqref="D162 D119:D128 D130:D142 D251:D266">
    <cfRule type="cellIs" dxfId="445" priority="29" operator="equal">
      <formula>"Observation"</formula>
    </cfRule>
  </conditionalFormatting>
  <conditionalFormatting sqref="D118">
    <cfRule type="cellIs" dxfId="444" priority="28" operator="equal">
      <formula>"Observation"</formula>
    </cfRule>
  </conditionalFormatting>
  <conditionalFormatting sqref="D144">
    <cfRule type="cellIs" dxfId="443" priority="27" operator="equal">
      <formula>"Observation"</formula>
    </cfRule>
  </conditionalFormatting>
  <conditionalFormatting sqref="D177">
    <cfRule type="cellIs" dxfId="442" priority="26" operator="equal">
      <formula>"Observation"</formula>
    </cfRule>
  </conditionalFormatting>
  <conditionalFormatting sqref="D267">
    <cfRule type="cellIs" dxfId="441" priority="25" operator="equal">
      <formula>"Observation"</formula>
    </cfRule>
  </conditionalFormatting>
  <conditionalFormatting sqref="D195:D196">
    <cfRule type="cellIs" dxfId="440" priority="24" operator="equal">
      <formula>"Observation"</formula>
    </cfRule>
  </conditionalFormatting>
  <conditionalFormatting sqref="D129">
    <cfRule type="cellIs" dxfId="439" priority="22" operator="equal">
      <formula>"Observation"</formula>
    </cfRule>
  </conditionalFormatting>
  <conditionalFormatting sqref="D143">
    <cfRule type="cellIs" dxfId="438" priority="21" operator="equal">
      <formula>"Observation"</formula>
    </cfRule>
  </conditionalFormatting>
  <conditionalFormatting sqref="D161">
    <cfRule type="cellIs" dxfId="437" priority="20" operator="equal">
      <formula>"Observation"</formula>
    </cfRule>
  </conditionalFormatting>
  <conditionalFormatting sqref="D197:D207">
    <cfRule type="cellIs" dxfId="436" priority="23" operator="equal">
      <formula>"Observation"</formula>
    </cfRule>
  </conditionalFormatting>
  <conditionalFormatting sqref="D208 D210:D219">
    <cfRule type="cellIs" dxfId="435" priority="18" operator="equal">
      <formula>"Observation"</formula>
    </cfRule>
  </conditionalFormatting>
  <conditionalFormatting sqref="D176">
    <cfRule type="cellIs" dxfId="434" priority="19" operator="equal">
      <formula>"Observation"</formula>
    </cfRule>
  </conditionalFormatting>
  <conditionalFormatting sqref="D178:D194">
    <cfRule type="cellIs" dxfId="433" priority="17" operator="equal">
      <formula>"Observation"</formula>
    </cfRule>
  </conditionalFormatting>
  <conditionalFormatting sqref="D163:D175">
    <cfRule type="cellIs" dxfId="432" priority="16" operator="equal">
      <formula>"Observation"</formula>
    </cfRule>
  </conditionalFormatting>
  <conditionalFormatting sqref="D145:D160">
    <cfRule type="cellIs" dxfId="431" priority="15" operator="equal">
      <formula>"Observation"</formula>
    </cfRule>
  </conditionalFormatting>
  <conditionalFormatting sqref="D117">
    <cfRule type="cellIs" dxfId="430" priority="14" operator="equal">
      <formula>"Observation"</formula>
    </cfRule>
  </conditionalFormatting>
  <conditionalFormatting sqref="D275:D279">
    <cfRule type="cellIs" dxfId="429" priority="13" operator="equal">
      <formula>"Observation"</formula>
    </cfRule>
  </conditionalFormatting>
  <conditionalFormatting sqref="D246">
    <cfRule type="cellIs" dxfId="428" priority="12" operator="equal">
      <formula>"Observation"</formula>
    </cfRule>
  </conditionalFormatting>
  <conditionalFormatting sqref="D229:D235">
    <cfRule type="cellIs" dxfId="427" priority="11" operator="equal">
      <formula>"Observation"</formula>
    </cfRule>
  </conditionalFormatting>
  <conditionalFormatting sqref="D220">
    <cfRule type="cellIs" dxfId="426" priority="10" operator="equal">
      <formula>"Observation"</formula>
    </cfRule>
  </conditionalFormatting>
  <conditionalFormatting sqref="D227">
    <cfRule type="cellIs" dxfId="425" priority="9" operator="equal">
      <formula>"Observation"</formula>
    </cfRule>
  </conditionalFormatting>
  <conditionalFormatting sqref="D209">
    <cfRule type="cellIs" dxfId="424" priority="8" operator="equal">
      <formula>"Observation"</formula>
    </cfRule>
  </conditionalFormatting>
  <conditionalFormatting sqref="D221">
    <cfRule type="cellIs" dxfId="423" priority="7" operator="equal">
      <formula>"Observation"</formula>
    </cfRule>
  </conditionalFormatting>
  <conditionalFormatting sqref="D228">
    <cfRule type="cellIs" dxfId="422" priority="6" operator="equal">
      <formula>"Observation"</formula>
    </cfRule>
  </conditionalFormatting>
  <conditionalFormatting sqref="D236">
    <cfRule type="cellIs" dxfId="421" priority="5" operator="equal">
      <formula>"Observation"</formula>
    </cfRule>
  </conditionalFormatting>
  <conditionalFormatting sqref="D96">
    <cfRule type="cellIs" dxfId="420" priority="4" operator="equal">
      <formula>"Observation"</formula>
    </cfRule>
  </conditionalFormatting>
  <conditionalFormatting sqref="D111">
    <cfRule type="cellIs" dxfId="419" priority="3" operator="equal">
      <formula>"Observation"</formula>
    </cfRule>
  </conditionalFormatting>
  <conditionalFormatting sqref="D67">
    <cfRule type="cellIs" dxfId="418" priority="2" operator="equal">
      <formula>"Observation"</formula>
    </cfRule>
  </conditionalFormatting>
  <conditionalFormatting sqref="D269:D273">
    <cfRule type="cellIs" dxfId="417" priority="1" operator="equal">
      <formula>"Observation"</formula>
    </cfRule>
  </conditionalFormatting>
  <printOptions gridLines="1"/>
  <pageMargins left="0.25" right="0.25" top="0.75" bottom="0.75" header="0.3" footer="0.3"/>
  <pageSetup paperSize="9" scale="75"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FFFF00"/>
    <outlinePr summaryBelow="0" summaryRight="0"/>
    <pageSetUpPr fitToPage="1"/>
  </sheetPr>
  <dimension ref="A1:AB401"/>
  <sheetViews>
    <sheetView zoomScale="90" zoomScaleNormal="90" zoomScaleSheetLayoutView="70" workbookViewId="0">
      <pane xSplit="1" ySplit="2" topLeftCell="B402" activePane="bottomRight" state="frozen"/>
      <selection pane="topRight" activeCell="B1" sqref="B1"/>
      <selection pane="bottomLeft" activeCell="A3" sqref="A3"/>
      <selection pane="bottomRight" activeCell="A264" sqref="A264"/>
    </sheetView>
  </sheetViews>
  <sheetFormatPr defaultColWidth="8.85546875" defaultRowHeight="15" outlineLevelRow="1"/>
  <cols>
    <col min="1" max="1" width="9.42578125" style="48" customWidth="1"/>
    <col min="2" max="2" width="10.28515625" style="44" hidden="1" customWidth="1"/>
    <col min="3" max="3" width="11.28515625" style="44" hidden="1" customWidth="1"/>
    <col min="4" max="4" width="13.85546875" style="44" hidden="1" customWidth="1"/>
    <col min="5" max="5" width="14.85546875" style="44" hidden="1" customWidth="1"/>
    <col min="6" max="6" width="4.85546875" style="44" hidden="1" customWidth="1"/>
    <col min="7" max="8" width="2.7109375" style="30" hidden="1" customWidth="1"/>
    <col min="9" max="9" width="4.140625" style="30" hidden="1" customWidth="1"/>
    <col min="10" max="10" width="2.7109375" style="30" hidden="1" customWidth="1"/>
    <col min="11" max="11" width="2.28515625" style="44" customWidth="1"/>
    <col min="12" max="12" width="59.7109375" style="48" customWidth="1"/>
    <col min="13" max="13" width="2.28515625" style="49" customWidth="1"/>
    <col min="14" max="14" width="63.7109375" style="44" customWidth="1"/>
    <col min="15" max="15" width="12.85546875" style="51" customWidth="1"/>
    <col min="16" max="16" width="4.5703125" style="44" customWidth="1"/>
    <col min="17" max="17" width="4.85546875" style="44" customWidth="1"/>
    <col min="18" max="18" width="3.140625" style="44" customWidth="1"/>
    <col min="19" max="19" width="8.85546875" style="44"/>
    <col min="20" max="16384" width="8.85546875" style="48"/>
  </cols>
  <sheetData>
    <row r="1" spans="1:21" s="407" customFormat="1" ht="45" customHeight="1">
      <c r="A1" s="407" t="s">
        <v>3043</v>
      </c>
      <c r="G1" s="408"/>
      <c r="H1" s="408"/>
      <c r="I1" s="408"/>
      <c r="J1" s="408"/>
      <c r="O1" s="409"/>
      <c r="P1" s="410"/>
      <c r="Q1" s="410"/>
      <c r="R1" s="410"/>
      <c r="S1" s="410"/>
    </row>
    <row r="2" spans="1:21" s="35" customFormat="1">
      <c r="A2" s="77" t="s">
        <v>291</v>
      </c>
      <c r="B2" s="77" t="s">
        <v>292</v>
      </c>
      <c r="C2" s="77" t="s">
        <v>0</v>
      </c>
      <c r="D2" s="77" t="s">
        <v>1</v>
      </c>
      <c r="E2" s="77" t="s">
        <v>2</v>
      </c>
      <c r="F2" s="77" t="s">
        <v>3</v>
      </c>
      <c r="G2" s="5" t="s">
        <v>4</v>
      </c>
      <c r="H2" s="5" t="s">
        <v>5</v>
      </c>
      <c r="I2" s="5" t="s">
        <v>550</v>
      </c>
      <c r="J2" s="5" t="s">
        <v>551</v>
      </c>
      <c r="K2" s="508" t="s">
        <v>7</v>
      </c>
      <c r="L2" s="508"/>
      <c r="M2" s="77" t="s">
        <v>8</v>
      </c>
      <c r="N2" s="33"/>
      <c r="O2" s="34" t="s">
        <v>9</v>
      </c>
      <c r="P2" s="35" t="s">
        <v>294</v>
      </c>
      <c r="Q2" s="35" t="s">
        <v>293</v>
      </c>
      <c r="R2" s="77" t="s">
        <v>10</v>
      </c>
      <c r="S2" s="35" t="s">
        <v>295</v>
      </c>
      <c r="T2" s="35" t="s">
        <v>1033</v>
      </c>
      <c r="U2" s="35" t="s">
        <v>2149</v>
      </c>
    </row>
    <row r="3" spans="1:21" s="309" customFormat="1">
      <c r="A3" s="309" t="s">
        <v>2150</v>
      </c>
      <c r="B3" s="246"/>
      <c r="C3" s="310"/>
      <c r="D3" s="246"/>
      <c r="E3" s="246"/>
      <c r="F3" s="246"/>
      <c r="G3" s="310"/>
      <c r="H3" s="310"/>
      <c r="I3" s="310"/>
      <c r="J3" s="310"/>
      <c r="K3" s="310"/>
      <c r="L3" s="246"/>
      <c r="M3" s="311"/>
      <c r="N3" s="312"/>
      <c r="O3" s="313"/>
      <c r="P3" s="310"/>
      <c r="Q3" s="310"/>
      <c r="R3" s="310"/>
      <c r="S3" s="314"/>
      <c r="U3" s="315"/>
    </row>
    <row r="4" spans="1:21" s="316" customFormat="1">
      <c r="A4" s="316" t="s">
        <v>2151</v>
      </c>
      <c r="B4" s="317"/>
      <c r="D4" s="317"/>
      <c r="E4" s="317"/>
      <c r="F4" s="317"/>
      <c r="L4" s="317"/>
      <c r="M4" s="317"/>
      <c r="N4" s="317"/>
      <c r="O4" s="318"/>
      <c r="S4" s="319"/>
      <c r="U4" s="320"/>
    </row>
    <row r="5" spans="1:21" s="321" customFormat="1" ht="57" customHeight="1">
      <c r="A5" s="49" t="s">
        <v>2152</v>
      </c>
      <c r="C5" s="42" t="s">
        <v>11</v>
      </c>
      <c r="D5" s="42" t="s">
        <v>137</v>
      </c>
      <c r="E5" s="42" t="s">
        <v>66</v>
      </c>
      <c r="F5" s="42" t="s">
        <v>21</v>
      </c>
      <c r="H5" s="65"/>
      <c r="I5" s="65"/>
      <c r="J5" s="65"/>
      <c r="K5" s="526" t="s">
        <v>2153</v>
      </c>
      <c r="L5" s="526"/>
      <c r="M5" s="527" t="s">
        <v>2154</v>
      </c>
      <c r="N5" s="527"/>
      <c r="O5" s="322"/>
      <c r="P5" s="322"/>
      <c r="Q5" s="322"/>
      <c r="R5" s="322"/>
      <c r="S5" s="322"/>
      <c r="T5" s="322"/>
      <c r="U5" s="322"/>
    </row>
    <row r="6" spans="1:21" s="321" customFormat="1" outlineLevel="1">
      <c r="A6" s="209"/>
      <c r="C6" s="209" t="s">
        <v>24</v>
      </c>
      <c r="D6" s="323" t="s">
        <v>2155</v>
      </c>
      <c r="E6" s="209" t="s">
        <v>58</v>
      </c>
      <c r="F6" s="209" t="s">
        <v>59</v>
      </c>
      <c r="H6" s="65"/>
      <c r="I6" s="65"/>
      <c r="J6" s="65"/>
      <c r="L6" s="324" t="s">
        <v>2156</v>
      </c>
      <c r="N6" s="209" t="s">
        <v>2156</v>
      </c>
      <c r="O6" s="42" t="str">
        <f>A13</f>
        <v>G1.02</v>
      </c>
      <c r="S6" s="200"/>
    </row>
    <row r="7" spans="1:21" s="321" customFormat="1" outlineLevel="1">
      <c r="A7" s="209"/>
      <c r="C7" s="209" t="s">
        <v>24</v>
      </c>
      <c r="D7" s="323" t="s">
        <v>2155</v>
      </c>
      <c r="E7" s="209" t="s">
        <v>58</v>
      </c>
      <c r="F7" s="209" t="s">
        <v>59</v>
      </c>
      <c r="H7" s="65"/>
      <c r="I7" s="65"/>
      <c r="J7" s="65"/>
      <c r="L7" s="324" t="s">
        <v>2157</v>
      </c>
      <c r="N7" s="209" t="s">
        <v>2157</v>
      </c>
      <c r="O7" s="42" t="str">
        <f>A13</f>
        <v>G1.02</v>
      </c>
      <c r="S7" s="200"/>
    </row>
    <row r="8" spans="1:21" s="321" customFormat="1" outlineLevel="1">
      <c r="A8" s="209"/>
      <c r="C8" s="209" t="s">
        <v>24</v>
      </c>
      <c r="D8" s="323" t="s">
        <v>2155</v>
      </c>
      <c r="E8" s="209" t="s">
        <v>58</v>
      </c>
      <c r="F8" s="209" t="s">
        <v>59</v>
      </c>
      <c r="H8" s="65"/>
      <c r="I8" s="65"/>
      <c r="J8" s="65"/>
      <c r="L8" s="324" t="s">
        <v>636</v>
      </c>
      <c r="N8" s="209" t="s">
        <v>637</v>
      </c>
      <c r="O8" s="42" t="str">
        <f>A13</f>
        <v>G1.02</v>
      </c>
      <c r="S8" s="200"/>
    </row>
    <row r="9" spans="1:21" s="321" customFormat="1" outlineLevel="1">
      <c r="A9" s="209"/>
      <c r="C9" s="209" t="s">
        <v>24</v>
      </c>
      <c r="D9" s="323" t="s">
        <v>20</v>
      </c>
      <c r="E9" s="323" t="s">
        <v>66</v>
      </c>
      <c r="F9" s="323" t="s">
        <v>2158</v>
      </c>
      <c r="H9" s="65"/>
      <c r="I9" s="65"/>
      <c r="J9" s="65"/>
      <c r="L9" s="324" t="s">
        <v>2159</v>
      </c>
      <c r="N9" s="209" t="s">
        <v>2160</v>
      </c>
      <c r="O9" s="42" t="str">
        <f>A19</f>
        <v>G1.03</v>
      </c>
      <c r="S9" s="200"/>
    </row>
    <row r="10" spans="1:21" s="321" customFormat="1" outlineLevel="1">
      <c r="A10" s="209"/>
      <c r="C10" s="209" t="s">
        <v>24</v>
      </c>
      <c r="D10" s="323" t="s">
        <v>20</v>
      </c>
      <c r="E10" s="323" t="s">
        <v>66</v>
      </c>
      <c r="F10" s="323" t="s">
        <v>2158</v>
      </c>
      <c r="H10" s="65"/>
      <c r="I10" s="65"/>
      <c r="J10" s="65"/>
      <c r="L10" s="324" t="s">
        <v>2161</v>
      </c>
      <c r="N10" s="209" t="s">
        <v>2162</v>
      </c>
      <c r="O10" s="42" t="str">
        <f>A19</f>
        <v>G1.03</v>
      </c>
      <c r="S10" s="200"/>
    </row>
    <row r="11" spans="1:21" s="321" customFormat="1" outlineLevel="1">
      <c r="A11" s="209"/>
      <c r="C11" s="209" t="s">
        <v>24</v>
      </c>
      <c r="D11" s="323" t="s">
        <v>2155</v>
      </c>
      <c r="E11" s="209" t="s">
        <v>58</v>
      </c>
      <c r="F11" s="323" t="s">
        <v>59</v>
      </c>
      <c r="H11" s="65"/>
      <c r="I11" s="65"/>
      <c r="J11" s="65"/>
      <c r="L11" s="324" t="s">
        <v>484</v>
      </c>
      <c r="N11" s="209" t="s">
        <v>485</v>
      </c>
      <c r="O11" s="42" t="s">
        <v>2163</v>
      </c>
      <c r="S11" s="200"/>
    </row>
    <row r="12" spans="1:21" s="204" customFormat="1">
      <c r="A12" s="203" t="s">
        <v>2164</v>
      </c>
      <c r="B12" s="205"/>
      <c r="C12" s="203"/>
      <c r="D12" s="205"/>
      <c r="E12" s="205"/>
      <c r="F12" s="205"/>
      <c r="G12" s="203"/>
      <c r="H12" s="203"/>
      <c r="I12" s="203"/>
      <c r="J12" s="203"/>
      <c r="K12" s="203"/>
      <c r="L12" s="205"/>
      <c r="M12" s="247"/>
      <c r="N12" s="261"/>
      <c r="O12" s="248"/>
      <c r="P12" s="203"/>
      <c r="Q12" s="203"/>
      <c r="R12" s="203"/>
      <c r="S12" s="269"/>
      <c r="U12" s="325"/>
    </row>
    <row r="13" spans="1:21" s="321" customFormat="1" ht="39.950000000000003" customHeight="1">
      <c r="A13" s="49" t="s">
        <v>2165</v>
      </c>
      <c r="C13" s="42" t="s">
        <v>11</v>
      </c>
      <c r="D13" s="42" t="s">
        <v>137</v>
      </c>
      <c r="E13" s="42" t="s">
        <v>66</v>
      </c>
      <c r="F13" s="42" t="s">
        <v>21</v>
      </c>
      <c r="H13" s="65"/>
      <c r="I13" s="65"/>
      <c r="J13" s="65"/>
      <c r="K13" s="526" t="s">
        <v>2166</v>
      </c>
      <c r="L13" s="526"/>
      <c r="M13" s="527" t="s">
        <v>2167</v>
      </c>
      <c r="N13" s="530"/>
      <c r="O13" s="42"/>
      <c r="S13" s="200"/>
    </row>
    <row r="14" spans="1:21" s="321" customFormat="1" outlineLevel="1">
      <c r="A14" s="209"/>
      <c r="C14" s="209" t="s">
        <v>24</v>
      </c>
      <c r="D14" s="323" t="s">
        <v>2155</v>
      </c>
      <c r="E14" s="209" t="s">
        <v>58</v>
      </c>
      <c r="F14" s="209" t="s">
        <v>59</v>
      </c>
      <c r="H14" s="65"/>
      <c r="I14" s="65"/>
      <c r="J14" s="65"/>
      <c r="L14" s="324" t="s">
        <v>106</v>
      </c>
      <c r="N14" s="209" t="s">
        <v>107</v>
      </c>
      <c r="O14" s="42" t="str">
        <f>A66</f>
        <v>G2.01</v>
      </c>
      <c r="S14" s="200"/>
    </row>
    <row r="15" spans="1:21" s="321" customFormat="1" outlineLevel="1">
      <c r="A15" s="209"/>
      <c r="C15" s="209" t="s">
        <v>24</v>
      </c>
      <c r="D15" s="323" t="s">
        <v>20</v>
      </c>
      <c r="E15" s="323" t="s">
        <v>66</v>
      </c>
      <c r="F15" s="323" t="s">
        <v>2158</v>
      </c>
      <c r="H15" s="65"/>
      <c r="I15" s="65"/>
      <c r="J15" s="65"/>
      <c r="L15" s="324" t="s">
        <v>2159</v>
      </c>
      <c r="N15" s="209" t="s">
        <v>2168</v>
      </c>
      <c r="O15" s="42" t="str">
        <f>A19</f>
        <v>G1.03</v>
      </c>
      <c r="S15" s="200"/>
    </row>
    <row r="16" spans="1:21" s="321" customFormat="1" outlineLevel="1">
      <c r="A16" s="209"/>
      <c r="C16" s="209" t="s">
        <v>24</v>
      </c>
      <c r="D16" s="323" t="s">
        <v>20</v>
      </c>
      <c r="E16" s="323" t="s">
        <v>66</v>
      </c>
      <c r="F16" s="323" t="s">
        <v>2158</v>
      </c>
      <c r="H16" s="65"/>
      <c r="I16" s="65"/>
      <c r="J16" s="65"/>
      <c r="L16" s="324" t="s">
        <v>2161</v>
      </c>
      <c r="N16" s="209" t="s">
        <v>2169</v>
      </c>
      <c r="O16" s="42" t="str">
        <f>A19</f>
        <v>G1.03</v>
      </c>
      <c r="S16" s="200"/>
    </row>
    <row r="17" spans="1:21" s="204" customFormat="1">
      <c r="A17" s="203" t="s">
        <v>998</v>
      </c>
      <c r="B17" s="205"/>
      <c r="C17" s="203"/>
      <c r="D17" s="205"/>
      <c r="E17" s="205"/>
      <c r="F17" s="205"/>
      <c r="G17" s="203"/>
      <c r="H17" s="203"/>
      <c r="I17" s="203"/>
      <c r="J17" s="203"/>
      <c r="K17" s="203"/>
      <c r="L17" s="205"/>
      <c r="M17" s="247"/>
      <c r="N17" s="261"/>
      <c r="O17" s="248"/>
      <c r="P17" s="203"/>
      <c r="Q17" s="203"/>
      <c r="R17" s="203"/>
      <c r="S17" s="269"/>
      <c r="U17" s="325"/>
    </row>
    <row r="18" spans="1:21" s="204" customFormat="1">
      <c r="A18" s="203" t="s">
        <v>2170</v>
      </c>
      <c r="B18" s="205"/>
      <c r="C18" s="203"/>
      <c r="D18" s="205"/>
      <c r="E18" s="205"/>
      <c r="F18" s="205"/>
      <c r="G18" s="203"/>
      <c r="H18" s="203"/>
      <c r="I18" s="203"/>
      <c r="J18" s="203"/>
      <c r="K18" s="203"/>
      <c r="L18" s="205"/>
      <c r="M18" s="247"/>
      <c r="N18" s="261"/>
      <c r="O18" s="248"/>
      <c r="P18" s="203"/>
      <c r="Q18" s="203"/>
      <c r="R18" s="203"/>
      <c r="S18" s="269"/>
      <c r="U18" s="325"/>
    </row>
    <row r="19" spans="1:21" s="321" customFormat="1">
      <c r="A19" s="49" t="s">
        <v>2171</v>
      </c>
      <c r="C19" s="42" t="s">
        <v>11</v>
      </c>
      <c r="D19" s="42" t="s">
        <v>137</v>
      </c>
      <c r="E19" s="42" t="s">
        <v>2172</v>
      </c>
      <c r="F19" s="42" t="s">
        <v>54</v>
      </c>
      <c r="H19" s="65"/>
      <c r="I19" s="65"/>
      <c r="J19" s="65"/>
      <c r="K19" s="326" t="s">
        <v>2173</v>
      </c>
      <c r="L19" s="327"/>
      <c r="M19" s="328" t="s">
        <v>2174</v>
      </c>
      <c r="N19" s="329"/>
      <c r="O19" s="42"/>
      <c r="S19" s="200"/>
    </row>
    <row r="20" spans="1:21" s="321" customFormat="1" outlineLevel="1">
      <c r="A20" s="209"/>
      <c r="C20" s="209" t="s">
        <v>24</v>
      </c>
      <c r="D20" s="323" t="s">
        <v>2155</v>
      </c>
      <c r="E20" s="209" t="s">
        <v>58</v>
      </c>
      <c r="F20" s="209" t="s">
        <v>59</v>
      </c>
      <c r="H20" s="65"/>
      <c r="I20" s="65"/>
      <c r="J20" s="65"/>
      <c r="K20" s="328"/>
      <c r="L20" s="327" t="s">
        <v>377</v>
      </c>
      <c r="M20" s="328"/>
      <c r="N20" s="329" t="s">
        <v>378</v>
      </c>
      <c r="O20" s="42" t="str">
        <f>A22</f>
        <v>G1.04</v>
      </c>
      <c r="S20" s="200"/>
    </row>
    <row r="21" spans="1:21" s="321" customFormat="1" outlineLevel="1">
      <c r="A21" s="209"/>
      <c r="C21" s="209" t="s">
        <v>24</v>
      </c>
      <c r="D21" s="323" t="s">
        <v>2155</v>
      </c>
      <c r="E21" s="209" t="s">
        <v>58</v>
      </c>
      <c r="F21" s="209" t="s">
        <v>59</v>
      </c>
      <c r="H21" s="65"/>
      <c r="I21" s="65"/>
      <c r="J21" s="65"/>
      <c r="K21" s="328"/>
      <c r="L21" s="327" t="s">
        <v>374</v>
      </c>
      <c r="M21" s="328"/>
      <c r="N21" s="329" t="s">
        <v>375</v>
      </c>
      <c r="O21" s="42" t="str">
        <f>A22</f>
        <v>G1.04</v>
      </c>
      <c r="S21" s="200"/>
    </row>
    <row r="22" spans="1:21" s="35" customFormat="1">
      <c r="A22" s="49" t="s">
        <v>2175</v>
      </c>
      <c r="C22" s="42" t="s">
        <v>11</v>
      </c>
      <c r="D22" s="42" t="s">
        <v>2176</v>
      </c>
      <c r="E22" s="49" t="s">
        <v>2177</v>
      </c>
      <c r="F22" s="42" t="s">
        <v>54</v>
      </c>
      <c r="H22" s="30"/>
      <c r="I22" s="30"/>
      <c r="K22" s="250" t="s">
        <v>2178</v>
      </c>
      <c r="M22" s="48" t="s">
        <v>2179</v>
      </c>
      <c r="N22" s="48"/>
      <c r="O22" s="42"/>
      <c r="S22" s="49"/>
    </row>
    <row r="23" spans="1:21" s="321" customFormat="1" outlineLevel="1">
      <c r="A23" s="209"/>
      <c r="C23" s="209" t="s">
        <v>24</v>
      </c>
      <c r="D23" s="323"/>
      <c r="E23" s="209" t="s">
        <v>58</v>
      </c>
      <c r="F23" s="209" t="s">
        <v>59</v>
      </c>
      <c r="H23" s="65"/>
      <c r="I23" s="65"/>
      <c r="J23" s="65"/>
      <c r="L23" s="324" t="s">
        <v>2180</v>
      </c>
      <c r="N23" s="209" t="s">
        <v>2181</v>
      </c>
      <c r="O23" s="42" t="str">
        <f>A41</f>
        <v>G1.05</v>
      </c>
      <c r="S23" s="200"/>
    </row>
    <row r="24" spans="1:21" s="321" customFormat="1" outlineLevel="1">
      <c r="A24" s="209"/>
      <c r="C24" s="209" t="s">
        <v>24</v>
      </c>
      <c r="D24" s="323"/>
      <c r="E24" s="209" t="s">
        <v>58</v>
      </c>
      <c r="F24" s="209" t="s">
        <v>59</v>
      </c>
      <c r="H24" s="65"/>
      <c r="I24" s="65"/>
      <c r="J24" s="65"/>
      <c r="L24" s="324" t="s">
        <v>2182</v>
      </c>
      <c r="N24" s="209" t="s">
        <v>2183</v>
      </c>
      <c r="O24" s="42" t="str">
        <f>A41</f>
        <v>G1.05</v>
      </c>
      <c r="S24" s="200"/>
    </row>
    <row r="25" spans="1:21" s="321" customFormat="1" outlineLevel="1">
      <c r="A25" s="209"/>
      <c r="C25" s="209" t="s">
        <v>24</v>
      </c>
      <c r="D25" s="323"/>
      <c r="E25" s="209" t="s">
        <v>58</v>
      </c>
      <c r="F25" s="209" t="s">
        <v>59</v>
      </c>
      <c r="H25" s="65"/>
      <c r="I25" s="65"/>
      <c r="J25" s="65"/>
      <c r="L25" s="324" t="s">
        <v>2184</v>
      </c>
      <c r="N25" s="209" t="s">
        <v>2185</v>
      </c>
      <c r="O25" s="42" t="str">
        <f>A41</f>
        <v>G1.05</v>
      </c>
      <c r="S25" s="200"/>
    </row>
    <row r="26" spans="1:21" s="321" customFormat="1" outlineLevel="1">
      <c r="A26" s="209"/>
      <c r="C26" s="209" t="s">
        <v>24</v>
      </c>
      <c r="D26" s="323"/>
      <c r="E26" s="209" t="s">
        <v>58</v>
      </c>
      <c r="F26" s="209" t="s">
        <v>59</v>
      </c>
      <c r="H26" s="65"/>
      <c r="I26" s="65"/>
      <c r="J26" s="65"/>
      <c r="L26" s="324" t="s">
        <v>2186</v>
      </c>
      <c r="N26" s="209" t="s">
        <v>2187</v>
      </c>
      <c r="O26" s="42" t="str">
        <f>A41</f>
        <v>G1.05</v>
      </c>
      <c r="S26" s="200"/>
    </row>
    <row r="27" spans="1:21" s="321" customFormat="1" outlineLevel="1">
      <c r="A27" s="209"/>
      <c r="C27" s="209" t="s">
        <v>24</v>
      </c>
      <c r="E27" s="209" t="s">
        <v>58</v>
      </c>
      <c r="F27" s="209" t="s">
        <v>59</v>
      </c>
      <c r="H27" s="65"/>
      <c r="I27" s="65"/>
      <c r="J27" s="65"/>
      <c r="L27" s="324" t="s">
        <v>2188</v>
      </c>
      <c r="N27" s="209" t="s">
        <v>2189</v>
      </c>
      <c r="O27" s="42" t="str">
        <f>A41</f>
        <v>G1.05</v>
      </c>
      <c r="S27" s="200"/>
    </row>
    <row r="28" spans="1:21" s="321" customFormat="1" outlineLevel="1">
      <c r="A28" s="209"/>
      <c r="C28" s="209" t="s">
        <v>24</v>
      </c>
      <c r="D28" s="323"/>
      <c r="E28" s="209" t="s">
        <v>58</v>
      </c>
      <c r="F28" s="209" t="s">
        <v>59</v>
      </c>
      <c r="H28" s="65"/>
      <c r="I28" s="65"/>
      <c r="J28" s="65"/>
      <c r="L28" s="324" t="s">
        <v>2190</v>
      </c>
      <c r="N28" s="209" t="s">
        <v>2191</v>
      </c>
      <c r="O28" s="42" t="str">
        <f>A41</f>
        <v>G1.05</v>
      </c>
      <c r="S28" s="200"/>
    </row>
    <row r="29" spans="1:21" s="321" customFormat="1" outlineLevel="1">
      <c r="A29" s="209"/>
      <c r="C29" s="209" t="s">
        <v>24</v>
      </c>
      <c r="D29" s="323"/>
      <c r="E29" s="209" t="s">
        <v>58</v>
      </c>
      <c r="F29" s="209" t="s">
        <v>59</v>
      </c>
      <c r="H29" s="65"/>
      <c r="I29" s="65"/>
      <c r="J29" s="65"/>
      <c r="L29" s="324" t="s">
        <v>2192</v>
      </c>
      <c r="N29" s="209" t="s">
        <v>2193</v>
      </c>
      <c r="O29" s="42" t="str">
        <f>A41</f>
        <v>G1.05</v>
      </c>
      <c r="S29" s="200"/>
    </row>
    <row r="30" spans="1:21" s="321" customFormat="1" outlineLevel="1">
      <c r="A30" s="209"/>
      <c r="C30" s="209" t="s">
        <v>24</v>
      </c>
      <c r="D30" s="323"/>
      <c r="E30" s="209" t="s">
        <v>58</v>
      </c>
      <c r="F30" s="209" t="s">
        <v>59</v>
      </c>
      <c r="H30" s="65"/>
      <c r="I30" s="65"/>
      <c r="J30" s="65"/>
      <c r="L30" s="324" t="s">
        <v>2194</v>
      </c>
      <c r="N30" s="209" t="s">
        <v>2195</v>
      </c>
      <c r="O30" s="42" t="str">
        <f>A41</f>
        <v>G1.05</v>
      </c>
      <c r="S30" s="200"/>
    </row>
    <row r="31" spans="1:21" s="321" customFormat="1" outlineLevel="1">
      <c r="A31" s="209"/>
      <c r="C31" s="209" t="s">
        <v>24</v>
      </c>
      <c r="D31" s="323"/>
      <c r="E31" s="209" t="s">
        <v>58</v>
      </c>
      <c r="F31" s="209" t="s">
        <v>59</v>
      </c>
      <c r="H31" s="65"/>
      <c r="I31" s="65"/>
      <c r="J31" s="65"/>
      <c r="L31" s="324" t="s">
        <v>2196</v>
      </c>
      <c r="N31" s="209" t="s">
        <v>2197</v>
      </c>
      <c r="O31" s="42" t="str">
        <f>A41</f>
        <v>G1.05</v>
      </c>
      <c r="S31" s="200"/>
    </row>
    <row r="32" spans="1:21" s="321" customFormat="1" outlineLevel="1">
      <c r="A32" s="209"/>
      <c r="C32" s="209" t="s">
        <v>24</v>
      </c>
      <c r="D32" s="323"/>
      <c r="E32" s="209" t="s">
        <v>58</v>
      </c>
      <c r="F32" s="209" t="s">
        <v>59</v>
      </c>
      <c r="H32" s="65"/>
      <c r="I32" s="65"/>
      <c r="J32" s="65"/>
      <c r="L32" s="324" t="s">
        <v>2198</v>
      </c>
      <c r="N32" s="209" t="s">
        <v>2199</v>
      </c>
      <c r="O32" s="42" t="str">
        <f>A41</f>
        <v>G1.05</v>
      </c>
      <c r="S32" s="200"/>
    </row>
    <row r="33" spans="1:21" s="321" customFormat="1" outlineLevel="1">
      <c r="A33" s="209"/>
      <c r="C33" s="209" t="s">
        <v>24</v>
      </c>
      <c r="D33" s="323"/>
      <c r="E33" s="209" t="s">
        <v>58</v>
      </c>
      <c r="F33" s="209" t="s">
        <v>59</v>
      </c>
      <c r="H33" s="65"/>
      <c r="I33" s="65"/>
      <c r="J33" s="65"/>
      <c r="L33" s="324" t="s">
        <v>2200</v>
      </c>
      <c r="N33" s="209" t="s">
        <v>2201</v>
      </c>
      <c r="O33" s="42" t="str">
        <f>A41</f>
        <v>G1.05</v>
      </c>
      <c r="S33" s="200"/>
    </row>
    <row r="34" spans="1:21" s="321" customFormat="1" outlineLevel="1">
      <c r="A34" s="209"/>
      <c r="C34" s="209" t="s">
        <v>24</v>
      </c>
      <c r="D34" s="323"/>
      <c r="E34" s="209" t="s">
        <v>58</v>
      </c>
      <c r="F34" s="209" t="s">
        <v>59</v>
      </c>
      <c r="H34" s="65"/>
      <c r="I34" s="65"/>
      <c r="J34" s="65"/>
      <c r="L34" s="324" t="s">
        <v>2202</v>
      </c>
      <c r="N34" s="209" t="s">
        <v>2203</v>
      </c>
      <c r="O34" s="42" t="str">
        <f>A41</f>
        <v>G1.05</v>
      </c>
      <c r="S34" s="200"/>
    </row>
    <row r="35" spans="1:21" s="321" customFormat="1" outlineLevel="1">
      <c r="A35" s="209"/>
      <c r="C35" s="209" t="s">
        <v>24</v>
      </c>
      <c r="E35" s="209" t="s">
        <v>58</v>
      </c>
      <c r="F35" s="209" t="s">
        <v>59</v>
      </c>
      <c r="H35" s="65"/>
      <c r="I35" s="65"/>
      <c r="J35" s="65"/>
      <c r="L35" s="324" t="s">
        <v>2204</v>
      </c>
      <c r="N35" s="209" t="s">
        <v>2205</v>
      </c>
      <c r="O35" s="42" t="str">
        <f>A41</f>
        <v>G1.05</v>
      </c>
      <c r="S35" s="200"/>
    </row>
    <row r="36" spans="1:21" s="321" customFormat="1" outlineLevel="1">
      <c r="A36" s="209"/>
      <c r="C36" s="209" t="s">
        <v>24</v>
      </c>
      <c r="D36" s="323"/>
      <c r="E36" s="209" t="s">
        <v>58</v>
      </c>
      <c r="F36" s="209" t="s">
        <v>59</v>
      </c>
      <c r="H36" s="65"/>
      <c r="I36" s="65"/>
      <c r="J36" s="65"/>
      <c r="L36" s="324" t="s">
        <v>2206</v>
      </c>
      <c r="N36" s="209" t="s">
        <v>2207</v>
      </c>
      <c r="O36" s="42" t="str">
        <f>A41</f>
        <v>G1.05</v>
      </c>
      <c r="S36" s="200"/>
    </row>
    <row r="37" spans="1:21" s="321" customFormat="1" outlineLevel="1">
      <c r="A37" s="209"/>
      <c r="C37" s="209" t="s">
        <v>24</v>
      </c>
      <c r="D37" s="323"/>
      <c r="E37" s="209" t="s">
        <v>58</v>
      </c>
      <c r="F37" s="209" t="s">
        <v>59</v>
      </c>
      <c r="H37" s="65"/>
      <c r="I37" s="65"/>
      <c r="J37" s="65"/>
      <c r="L37" s="324" t="s">
        <v>2208</v>
      </c>
      <c r="N37" s="209" t="s">
        <v>2209</v>
      </c>
      <c r="O37" s="42" t="str">
        <f>A41</f>
        <v>G1.05</v>
      </c>
      <c r="S37" s="200"/>
    </row>
    <row r="38" spans="1:21" s="321" customFormat="1" outlineLevel="1">
      <c r="A38" s="209"/>
      <c r="C38" s="209" t="s">
        <v>24</v>
      </c>
      <c r="D38" s="323"/>
      <c r="E38" s="209" t="s">
        <v>58</v>
      </c>
      <c r="F38" s="209" t="s">
        <v>59</v>
      </c>
      <c r="H38" s="65"/>
      <c r="I38" s="65"/>
      <c r="J38" s="65"/>
      <c r="L38" s="324" t="s">
        <v>2210</v>
      </c>
      <c r="N38" s="209" t="s">
        <v>2211</v>
      </c>
      <c r="O38" s="42" t="str">
        <f>A41</f>
        <v>G1.05</v>
      </c>
      <c r="S38" s="200"/>
    </row>
    <row r="39" spans="1:21" s="321" customFormat="1" outlineLevel="1">
      <c r="A39" s="209"/>
      <c r="C39" s="209" t="s">
        <v>24</v>
      </c>
      <c r="E39" s="209" t="s">
        <v>58</v>
      </c>
      <c r="F39" s="209" t="s">
        <v>59</v>
      </c>
      <c r="H39" s="65"/>
      <c r="I39" s="65"/>
      <c r="J39" s="65"/>
      <c r="L39" s="324" t="s">
        <v>2212</v>
      </c>
      <c r="N39" s="209" t="s">
        <v>2213</v>
      </c>
      <c r="O39" s="42" t="str">
        <f>A40</f>
        <v>G1.04x</v>
      </c>
      <c r="S39" s="200"/>
    </row>
    <row r="40" spans="1:21" s="35" customFormat="1">
      <c r="A40" s="49" t="s">
        <v>2214</v>
      </c>
      <c r="C40" s="42" t="s">
        <v>11</v>
      </c>
      <c r="D40" s="42" t="s">
        <v>20</v>
      </c>
      <c r="E40" s="49" t="s">
        <v>66</v>
      </c>
      <c r="F40" s="42" t="s">
        <v>21</v>
      </c>
      <c r="H40" s="30"/>
      <c r="I40" s="30"/>
      <c r="K40" s="49" t="s">
        <v>2215</v>
      </c>
      <c r="M40" s="44" t="s">
        <v>2216</v>
      </c>
      <c r="N40" s="44"/>
      <c r="O40" s="42" t="str">
        <f>A41</f>
        <v>G1.05</v>
      </c>
      <c r="S40" s="49"/>
    </row>
    <row r="41" spans="1:21" s="330" customFormat="1" ht="39.950000000000003" customHeight="1">
      <c r="A41" s="113" t="s">
        <v>2217</v>
      </c>
      <c r="C41" s="42" t="s">
        <v>11</v>
      </c>
      <c r="D41" s="42" t="s">
        <v>137</v>
      </c>
      <c r="E41" s="42" t="s">
        <v>2172</v>
      </c>
      <c r="F41" s="42" t="s">
        <v>54</v>
      </c>
      <c r="H41" s="198"/>
      <c r="I41" s="198"/>
      <c r="J41" s="198"/>
      <c r="K41" s="526" t="s">
        <v>2218</v>
      </c>
      <c r="L41" s="526"/>
      <c r="M41" s="531" t="s">
        <v>2219</v>
      </c>
      <c r="N41" s="531"/>
      <c r="O41" s="42"/>
      <c r="S41" s="323"/>
    </row>
    <row r="42" spans="1:21" s="321" customFormat="1" outlineLevel="1">
      <c r="A42" s="209"/>
      <c r="C42" s="209" t="s">
        <v>24</v>
      </c>
      <c r="D42" s="323" t="s">
        <v>2155</v>
      </c>
      <c r="E42" s="209" t="s">
        <v>58</v>
      </c>
      <c r="F42" s="209" t="s">
        <v>59</v>
      </c>
      <c r="H42" s="65"/>
      <c r="I42" s="65"/>
      <c r="J42" s="65"/>
      <c r="L42" s="324" t="s">
        <v>2220</v>
      </c>
      <c r="M42" s="328"/>
      <c r="N42" s="329" t="s">
        <v>2221</v>
      </c>
      <c r="O42" s="42" t="str">
        <f>A50</f>
        <v>G1.10</v>
      </c>
      <c r="S42" s="200"/>
    </row>
    <row r="43" spans="1:21" s="321" customFormat="1" outlineLevel="1">
      <c r="A43" s="209"/>
      <c r="C43" s="209" t="s">
        <v>24</v>
      </c>
      <c r="D43" s="323" t="s">
        <v>2155</v>
      </c>
      <c r="E43" s="209" t="s">
        <v>58</v>
      </c>
      <c r="F43" s="209" t="s">
        <v>59</v>
      </c>
      <c r="H43" s="65"/>
      <c r="I43" s="65"/>
      <c r="J43" s="65"/>
      <c r="L43" s="324" t="s">
        <v>2222</v>
      </c>
      <c r="M43" s="328"/>
      <c r="N43" s="329" t="s">
        <v>2223</v>
      </c>
      <c r="O43" s="42" t="str">
        <f>A50</f>
        <v>G1.10</v>
      </c>
      <c r="S43" s="200"/>
    </row>
    <row r="44" spans="1:21" s="321" customFormat="1" outlineLevel="1">
      <c r="A44" s="209"/>
      <c r="C44" s="209" t="s">
        <v>24</v>
      </c>
      <c r="D44" s="323" t="s">
        <v>2155</v>
      </c>
      <c r="E44" s="209" t="s">
        <v>58</v>
      </c>
      <c r="F44" s="209" t="s">
        <v>59</v>
      </c>
      <c r="H44" s="65"/>
      <c r="I44" s="65"/>
      <c r="J44" s="65"/>
      <c r="L44" s="324" t="s">
        <v>2224</v>
      </c>
      <c r="M44" s="328"/>
      <c r="N44" s="329" t="s">
        <v>2225</v>
      </c>
      <c r="O44" s="42" t="str">
        <f>A50</f>
        <v>G1.10</v>
      </c>
      <c r="S44" s="200"/>
    </row>
    <row r="45" spans="1:21" s="321" customFormat="1" outlineLevel="1">
      <c r="A45" s="209"/>
      <c r="C45" s="209" t="s">
        <v>24</v>
      </c>
      <c r="D45" s="323" t="s">
        <v>2155</v>
      </c>
      <c r="E45" s="209" t="s">
        <v>58</v>
      </c>
      <c r="F45" s="209" t="s">
        <v>59</v>
      </c>
      <c r="H45" s="65"/>
      <c r="I45" s="65"/>
      <c r="J45" s="65"/>
      <c r="L45" s="324" t="s">
        <v>2226</v>
      </c>
      <c r="M45" s="328"/>
      <c r="N45" s="329" t="s">
        <v>2227</v>
      </c>
      <c r="O45" s="42" t="str">
        <f>A50</f>
        <v>G1.10</v>
      </c>
      <c r="S45" s="200"/>
    </row>
    <row r="46" spans="1:21" s="321" customFormat="1" outlineLevel="1">
      <c r="A46" s="209"/>
      <c r="C46" s="209" t="s">
        <v>24</v>
      </c>
      <c r="D46" s="323" t="s">
        <v>2155</v>
      </c>
      <c r="E46" s="209" t="s">
        <v>58</v>
      </c>
      <c r="F46" s="209" t="s">
        <v>59</v>
      </c>
      <c r="H46" s="65"/>
      <c r="I46" s="65"/>
      <c r="J46" s="65"/>
      <c r="L46" s="324" t="s">
        <v>2228</v>
      </c>
      <c r="M46" s="328"/>
      <c r="N46" s="329" t="s">
        <v>2229</v>
      </c>
      <c r="O46" s="42" t="str">
        <f>A50</f>
        <v>G1.10</v>
      </c>
      <c r="S46" s="200"/>
    </row>
    <row r="47" spans="1:21" s="321" customFormat="1" outlineLevel="1">
      <c r="A47" s="209"/>
      <c r="C47" s="209" t="s">
        <v>24</v>
      </c>
      <c r="D47" s="323" t="s">
        <v>2155</v>
      </c>
      <c r="E47" s="209" t="s">
        <v>58</v>
      </c>
      <c r="F47" s="209" t="s">
        <v>59</v>
      </c>
      <c r="H47" s="65"/>
      <c r="I47" s="65"/>
      <c r="J47" s="65"/>
      <c r="L47" s="324" t="s">
        <v>484</v>
      </c>
      <c r="M47" s="328"/>
      <c r="N47" s="329" t="s">
        <v>485</v>
      </c>
      <c r="O47" s="42" t="str">
        <f>A50</f>
        <v>G1.10</v>
      </c>
      <c r="S47" s="200"/>
    </row>
    <row r="48" spans="1:21" s="204" customFormat="1">
      <c r="A48" s="203" t="s">
        <v>1107</v>
      </c>
      <c r="B48" s="205"/>
      <c r="C48" s="203"/>
      <c r="D48" s="205"/>
      <c r="E48" s="205"/>
      <c r="F48" s="205"/>
      <c r="G48" s="203"/>
      <c r="H48" s="203"/>
      <c r="I48" s="203"/>
      <c r="J48" s="203"/>
      <c r="K48" s="203"/>
      <c r="L48" s="205"/>
      <c r="M48" s="247"/>
      <c r="N48" s="261"/>
      <c r="O48" s="248"/>
      <c r="P48" s="203"/>
      <c r="Q48" s="203"/>
      <c r="R48" s="203"/>
      <c r="S48" s="269"/>
      <c r="U48" s="325"/>
    </row>
    <row r="49" spans="1:21" s="204" customFormat="1">
      <c r="A49" s="203" t="s">
        <v>2230</v>
      </c>
      <c r="B49" s="205"/>
      <c r="C49" s="203"/>
      <c r="D49" s="205"/>
      <c r="E49" s="205"/>
      <c r="F49" s="205"/>
      <c r="G49" s="203"/>
      <c r="H49" s="203"/>
      <c r="I49" s="203"/>
      <c r="J49" s="203"/>
      <c r="K49" s="203"/>
      <c r="L49" s="205"/>
      <c r="M49" s="247"/>
      <c r="N49" s="261"/>
      <c r="O49" s="248"/>
      <c r="P49" s="203"/>
      <c r="Q49" s="203"/>
      <c r="R49" s="203"/>
      <c r="S49" s="269"/>
      <c r="U49" s="325"/>
    </row>
    <row r="50" spans="1:21" s="335" customFormat="1" ht="39.950000000000003" customHeight="1">
      <c r="A50" s="331" t="s">
        <v>2231</v>
      </c>
      <c r="B50" s="332"/>
      <c r="C50" s="331" t="s">
        <v>309</v>
      </c>
      <c r="D50" s="332"/>
      <c r="E50" s="332"/>
      <c r="F50" s="332"/>
      <c r="G50" s="331"/>
      <c r="H50" s="331"/>
      <c r="I50" s="331"/>
      <c r="J50" s="331"/>
      <c r="K50" s="528" t="s">
        <v>2232</v>
      </c>
      <c r="L50" s="528"/>
      <c r="M50" s="529" t="s">
        <v>2233</v>
      </c>
      <c r="N50" s="529"/>
      <c r="O50" s="333" t="str">
        <f>A53</f>
        <v>G1.11</v>
      </c>
      <c r="P50" s="331"/>
      <c r="Q50" s="331"/>
      <c r="R50" s="331"/>
      <c r="S50" s="334"/>
      <c r="U50" s="336"/>
    </row>
    <row r="51" spans="1:21" s="343" customFormat="1">
      <c r="A51" s="337" t="s">
        <v>2234</v>
      </c>
      <c r="B51" s="338"/>
      <c r="C51" s="337"/>
      <c r="D51" s="338"/>
      <c r="E51" s="338"/>
      <c r="F51" s="338"/>
      <c r="G51" s="337"/>
      <c r="H51" s="337"/>
      <c r="I51" s="337"/>
      <c r="J51" s="337"/>
      <c r="K51" s="337"/>
      <c r="L51" s="338"/>
      <c r="M51" s="339"/>
      <c r="N51" s="340"/>
      <c r="O51" s="341"/>
      <c r="P51" s="337"/>
      <c r="Q51" s="337"/>
      <c r="R51" s="337"/>
      <c r="S51" s="342"/>
      <c r="U51" s="250"/>
    </row>
    <row r="52" spans="1:21" s="343" customFormat="1">
      <c r="A52" s="337" t="s">
        <v>2235</v>
      </c>
      <c r="B52" s="338"/>
      <c r="C52" s="337"/>
      <c r="D52" s="338"/>
      <c r="E52" s="338"/>
      <c r="F52" s="338"/>
      <c r="G52" s="337"/>
      <c r="H52" s="337"/>
      <c r="I52" s="337"/>
      <c r="J52" s="337"/>
      <c r="K52" s="337"/>
      <c r="L52" s="338"/>
      <c r="M52" s="339"/>
      <c r="N52" s="340"/>
      <c r="O52" s="341"/>
      <c r="P52" s="337"/>
      <c r="Q52" s="337"/>
      <c r="R52" s="337"/>
      <c r="S52" s="342"/>
      <c r="U52" s="250"/>
    </row>
    <row r="53" spans="1:21" s="35" customFormat="1" ht="23.25" customHeight="1">
      <c r="A53" s="49" t="s">
        <v>2236</v>
      </c>
      <c r="C53" s="42" t="s">
        <v>11</v>
      </c>
      <c r="D53" s="42" t="s">
        <v>2176</v>
      </c>
      <c r="E53" s="49" t="s">
        <v>26</v>
      </c>
      <c r="F53" s="42" t="s">
        <v>54</v>
      </c>
      <c r="H53" s="30"/>
      <c r="I53" s="30"/>
      <c r="K53" s="113" t="s">
        <v>2237</v>
      </c>
      <c r="M53" s="509" t="s">
        <v>2238</v>
      </c>
      <c r="N53" s="509"/>
      <c r="O53" s="42"/>
      <c r="S53" s="49"/>
      <c r="U53" s="344"/>
    </row>
    <row r="54" spans="1:21" s="321" customFormat="1" outlineLevel="1">
      <c r="A54" s="209"/>
      <c r="C54" s="44" t="s">
        <v>24</v>
      </c>
      <c r="D54" s="44"/>
      <c r="E54" s="44" t="s">
        <v>58</v>
      </c>
      <c r="F54" s="44" t="s">
        <v>59</v>
      </c>
      <c r="H54" s="65"/>
      <c r="I54" s="65"/>
      <c r="K54" s="198"/>
      <c r="L54" s="209" t="s">
        <v>2239</v>
      </c>
      <c r="N54" s="209" t="s">
        <v>2240</v>
      </c>
      <c r="O54" s="323" t="str">
        <f>A58</f>
        <v>G1.20</v>
      </c>
      <c r="S54" s="200"/>
    </row>
    <row r="55" spans="1:21" s="321" customFormat="1" outlineLevel="1">
      <c r="A55" s="209"/>
      <c r="C55" s="44" t="s">
        <v>24</v>
      </c>
      <c r="D55" s="44"/>
      <c r="E55" s="44" t="s">
        <v>58</v>
      </c>
      <c r="F55" s="44" t="s">
        <v>59</v>
      </c>
      <c r="H55" s="65"/>
      <c r="I55" s="65"/>
      <c r="K55" s="198"/>
      <c r="L55" s="209" t="s">
        <v>2241</v>
      </c>
      <c r="N55" s="209" t="s">
        <v>2242</v>
      </c>
      <c r="O55" s="323" t="str">
        <f>A58</f>
        <v>G1.20</v>
      </c>
      <c r="S55" s="200"/>
    </row>
    <row r="56" spans="1:21" s="321" customFormat="1" outlineLevel="1">
      <c r="A56" s="209"/>
      <c r="C56" s="44" t="s">
        <v>24</v>
      </c>
      <c r="D56" s="44"/>
      <c r="E56" s="44" t="s">
        <v>58</v>
      </c>
      <c r="F56" s="44" t="s">
        <v>59</v>
      </c>
      <c r="H56" s="65"/>
      <c r="I56" s="65"/>
      <c r="K56" s="198"/>
      <c r="L56" s="209" t="s">
        <v>2243</v>
      </c>
      <c r="N56" s="209" t="s">
        <v>485</v>
      </c>
      <c r="O56" s="323" t="str">
        <f>A58</f>
        <v>G1.20</v>
      </c>
      <c r="S56" s="200"/>
    </row>
    <row r="57" spans="1:21" s="343" customFormat="1">
      <c r="B57" s="338"/>
      <c r="C57" s="337"/>
      <c r="D57" s="338"/>
      <c r="E57" s="338"/>
      <c r="F57" s="338"/>
      <c r="G57" s="337"/>
      <c r="H57" s="337"/>
      <c r="I57" s="337"/>
      <c r="J57" s="337"/>
      <c r="K57" s="337"/>
      <c r="L57" s="338"/>
      <c r="M57" s="339"/>
      <c r="N57" s="340"/>
      <c r="O57" s="341"/>
      <c r="P57" s="337"/>
      <c r="Q57" s="337"/>
      <c r="R57" s="337"/>
      <c r="S57" s="342"/>
      <c r="U57" s="250"/>
    </row>
    <row r="58" spans="1:21" s="35" customFormat="1" ht="48" customHeight="1">
      <c r="A58" s="49" t="s">
        <v>2244</v>
      </c>
      <c r="C58" s="42" t="s">
        <v>11</v>
      </c>
      <c r="D58" s="42" t="s">
        <v>2176</v>
      </c>
      <c r="E58" s="49" t="s">
        <v>26</v>
      </c>
      <c r="F58" s="42" t="s">
        <v>54</v>
      </c>
      <c r="H58" s="30"/>
      <c r="I58" s="30"/>
      <c r="K58" s="509" t="s">
        <v>2245</v>
      </c>
      <c r="L58" s="509"/>
      <c r="M58" s="523" t="s">
        <v>2246</v>
      </c>
      <c r="N58" s="523"/>
      <c r="O58" s="42"/>
      <c r="S58" s="49"/>
      <c r="U58" s="344"/>
    </row>
    <row r="59" spans="1:21" s="321" customFormat="1" outlineLevel="1">
      <c r="A59" s="209"/>
      <c r="C59" s="44" t="s">
        <v>24</v>
      </c>
      <c r="D59" s="44"/>
      <c r="E59" s="44" t="s">
        <v>58</v>
      </c>
      <c r="F59" s="44" t="s">
        <v>59</v>
      </c>
      <c r="H59" s="65"/>
      <c r="I59" s="65"/>
      <c r="K59" s="198"/>
      <c r="L59" s="209" t="s">
        <v>2247</v>
      </c>
      <c r="N59" s="209" t="s">
        <v>2248</v>
      </c>
      <c r="O59" s="323" t="str">
        <f>A66</f>
        <v>G2.01</v>
      </c>
      <c r="S59" s="200"/>
    </row>
    <row r="60" spans="1:21" s="321" customFormat="1" outlineLevel="1">
      <c r="A60" s="209"/>
      <c r="C60" s="44" t="s">
        <v>24</v>
      </c>
      <c r="D60" s="44"/>
      <c r="E60" s="44" t="s">
        <v>58</v>
      </c>
      <c r="F60" s="44" t="s">
        <v>59</v>
      </c>
      <c r="H60" s="65"/>
      <c r="I60" s="65"/>
      <c r="K60" s="198"/>
      <c r="L60" s="209" t="s">
        <v>2249</v>
      </c>
      <c r="N60" s="209" t="s">
        <v>2250</v>
      </c>
      <c r="O60" s="323" t="str">
        <f>A66</f>
        <v>G2.01</v>
      </c>
      <c r="S60" s="200"/>
    </row>
    <row r="61" spans="1:21" s="321" customFormat="1" outlineLevel="1">
      <c r="A61" s="209"/>
      <c r="C61" s="44" t="s">
        <v>24</v>
      </c>
      <c r="D61" s="44"/>
      <c r="E61" s="44" t="s">
        <v>58</v>
      </c>
      <c r="F61" s="44" t="s">
        <v>59</v>
      </c>
      <c r="H61" s="65"/>
      <c r="I61" s="65"/>
      <c r="K61" s="198"/>
      <c r="L61" s="209" t="s">
        <v>2251</v>
      </c>
      <c r="N61" s="209" t="s">
        <v>2252</v>
      </c>
      <c r="O61" s="323" t="str">
        <f>A66</f>
        <v>G2.01</v>
      </c>
      <c r="S61" s="200"/>
    </row>
    <row r="62" spans="1:21" s="321" customFormat="1" outlineLevel="1">
      <c r="A62" s="209"/>
      <c r="C62" s="44" t="s">
        <v>24</v>
      </c>
      <c r="D62" s="44"/>
      <c r="E62" s="44" t="s">
        <v>58</v>
      </c>
      <c r="F62" s="44" t="s">
        <v>59</v>
      </c>
      <c r="H62" s="65"/>
      <c r="I62" s="65"/>
      <c r="K62" s="198"/>
      <c r="L62" s="209" t="s">
        <v>2253</v>
      </c>
      <c r="N62" s="209" t="s">
        <v>2254</v>
      </c>
      <c r="O62" s="323" t="str">
        <f>A66</f>
        <v>G2.01</v>
      </c>
      <c r="S62" s="200"/>
    </row>
    <row r="63" spans="1:21" s="321" customFormat="1" outlineLevel="1">
      <c r="A63" s="209"/>
      <c r="C63" s="44" t="s">
        <v>24</v>
      </c>
      <c r="D63" s="44"/>
      <c r="E63" s="44" t="s">
        <v>58</v>
      </c>
      <c r="F63" s="44" t="s">
        <v>59</v>
      </c>
      <c r="H63" s="65"/>
      <c r="I63" s="65"/>
      <c r="K63" s="198"/>
      <c r="L63" s="209" t="s">
        <v>2243</v>
      </c>
      <c r="N63" s="209" t="s">
        <v>485</v>
      </c>
      <c r="O63" s="323" t="str">
        <f>A66</f>
        <v>G2.01</v>
      </c>
      <c r="S63" s="200"/>
    </row>
    <row r="64" spans="1:21" s="204" customFormat="1">
      <c r="A64" s="203" t="s">
        <v>998</v>
      </c>
      <c r="B64" s="205"/>
      <c r="C64" s="203"/>
      <c r="D64" s="205"/>
      <c r="E64" s="205"/>
      <c r="F64" s="205"/>
      <c r="G64" s="203"/>
      <c r="H64" s="203"/>
      <c r="I64" s="203"/>
      <c r="J64" s="203"/>
      <c r="K64" s="203"/>
      <c r="L64" s="205"/>
      <c r="M64" s="247"/>
      <c r="N64" s="261"/>
      <c r="O64" s="248"/>
      <c r="P64" s="203"/>
      <c r="Q64" s="203"/>
      <c r="R64" s="203"/>
      <c r="S64" s="269"/>
      <c r="U64" s="325"/>
    </row>
    <row r="65" spans="1:21" s="316" customFormat="1">
      <c r="A65" s="316" t="s">
        <v>2255</v>
      </c>
      <c r="B65" s="317"/>
      <c r="D65" s="317"/>
      <c r="E65" s="317"/>
      <c r="F65" s="317"/>
      <c r="L65" s="317"/>
      <c r="M65" s="317"/>
      <c r="N65" s="317"/>
      <c r="O65" s="318"/>
      <c r="S65" s="319"/>
      <c r="U65" s="320"/>
    </row>
    <row r="66" spans="1:21" s="321" customFormat="1" ht="47.25" customHeight="1">
      <c r="A66" s="49" t="s">
        <v>2256</v>
      </c>
      <c r="C66" s="42" t="s">
        <v>11</v>
      </c>
      <c r="D66" s="42" t="s">
        <v>137</v>
      </c>
      <c r="E66" s="42" t="s">
        <v>66</v>
      </c>
      <c r="F66" s="42" t="s">
        <v>21</v>
      </c>
      <c r="H66" s="65"/>
      <c r="I66" s="65"/>
      <c r="J66" s="65"/>
      <c r="K66" s="526" t="s">
        <v>2257</v>
      </c>
      <c r="L66" s="526"/>
      <c r="M66" s="527" t="s">
        <v>2258</v>
      </c>
      <c r="N66" s="527"/>
      <c r="O66" s="42"/>
      <c r="S66" s="200"/>
    </row>
    <row r="67" spans="1:21" s="321" customFormat="1" outlineLevel="1">
      <c r="A67" s="209"/>
      <c r="C67" s="209" t="s">
        <v>24</v>
      </c>
      <c r="D67" s="323" t="s">
        <v>2155</v>
      </c>
      <c r="E67" s="209" t="s">
        <v>58</v>
      </c>
      <c r="F67" s="209" t="s">
        <v>59</v>
      </c>
      <c r="H67" s="65"/>
      <c r="I67" s="65"/>
      <c r="J67" s="65"/>
      <c r="K67" s="250" t="s">
        <v>2257</v>
      </c>
      <c r="L67" s="324" t="s">
        <v>2156</v>
      </c>
      <c r="N67" s="209" t="s">
        <v>2156</v>
      </c>
      <c r="O67" s="42" t="str">
        <f>A76</f>
        <v>G2.02</v>
      </c>
      <c r="S67" s="200"/>
    </row>
    <row r="68" spans="1:21" s="321" customFormat="1" outlineLevel="1">
      <c r="A68" s="209"/>
      <c r="C68" s="209" t="s">
        <v>24</v>
      </c>
      <c r="D68" s="323" t="s">
        <v>2155</v>
      </c>
      <c r="E68" s="209" t="s">
        <v>58</v>
      </c>
      <c r="F68" s="209" t="s">
        <v>59</v>
      </c>
      <c r="H68" s="65"/>
      <c r="I68" s="65"/>
      <c r="J68" s="65"/>
      <c r="K68" s="250" t="s">
        <v>2257</v>
      </c>
      <c r="L68" s="324" t="s">
        <v>2157</v>
      </c>
      <c r="N68" s="209" t="s">
        <v>2157</v>
      </c>
      <c r="O68" s="42" t="str">
        <f>A76</f>
        <v>G2.02</v>
      </c>
      <c r="S68" s="200"/>
    </row>
    <row r="69" spans="1:21" s="321" customFormat="1" outlineLevel="1">
      <c r="A69" s="209"/>
      <c r="C69" s="209" t="s">
        <v>24</v>
      </c>
      <c r="D69" s="323" t="s">
        <v>2155</v>
      </c>
      <c r="E69" s="209" t="s">
        <v>58</v>
      </c>
      <c r="F69" s="209" t="s">
        <v>59</v>
      </c>
      <c r="H69" s="65"/>
      <c r="I69" s="65"/>
      <c r="J69" s="65"/>
      <c r="K69" s="250" t="s">
        <v>2257</v>
      </c>
      <c r="L69" s="324" t="s">
        <v>636</v>
      </c>
      <c r="N69" s="209" t="s">
        <v>637</v>
      </c>
      <c r="O69" s="42" t="str">
        <f>A76</f>
        <v>G2.02</v>
      </c>
      <c r="S69" s="200"/>
    </row>
    <row r="70" spans="1:21" s="321" customFormat="1" outlineLevel="1">
      <c r="A70" s="209"/>
      <c r="C70" s="209" t="s">
        <v>24</v>
      </c>
      <c r="D70" s="323" t="s">
        <v>20</v>
      </c>
      <c r="E70" s="323" t="s">
        <v>66</v>
      </c>
      <c r="F70" s="323" t="s">
        <v>2158</v>
      </c>
      <c r="H70" s="65"/>
      <c r="I70" s="65"/>
      <c r="J70" s="65"/>
      <c r="K70" s="250" t="s">
        <v>2257</v>
      </c>
      <c r="L70" s="324" t="s">
        <v>2259</v>
      </c>
      <c r="N70" s="209" t="s">
        <v>2260</v>
      </c>
      <c r="O70" s="42"/>
      <c r="S70" s="200"/>
    </row>
    <row r="71" spans="1:21" s="321" customFormat="1" outlineLevel="1">
      <c r="A71" s="209"/>
      <c r="C71" s="209" t="s">
        <v>24</v>
      </c>
      <c r="D71" s="323" t="s">
        <v>20</v>
      </c>
      <c r="E71" s="323" t="s">
        <v>66</v>
      </c>
      <c r="F71" s="323" t="s">
        <v>2158</v>
      </c>
      <c r="H71" s="65"/>
      <c r="I71" s="65"/>
      <c r="J71" s="65"/>
      <c r="K71" s="250" t="s">
        <v>2257</v>
      </c>
      <c r="L71" s="324" t="s">
        <v>2261</v>
      </c>
      <c r="N71" s="209" t="s">
        <v>2262</v>
      </c>
      <c r="O71" s="42"/>
      <c r="S71" s="200"/>
    </row>
    <row r="72" spans="1:21" s="321" customFormat="1" outlineLevel="1">
      <c r="A72" s="209"/>
      <c r="C72" s="209" t="s">
        <v>24</v>
      </c>
      <c r="D72" s="323" t="s">
        <v>20</v>
      </c>
      <c r="E72" s="323" t="s">
        <v>66</v>
      </c>
      <c r="F72" s="323" t="s">
        <v>2158</v>
      </c>
      <c r="H72" s="65"/>
      <c r="I72" s="65"/>
      <c r="J72" s="65"/>
      <c r="K72" s="250" t="s">
        <v>2257</v>
      </c>
      <c r="L72" s="324" t="s">
        <v>2263</v>
      </c>
      <c r="N72" s="209" t="s">
        <v>2264</v>
      </c>
      <c r="O72" s="42" t="str">
        <f>A81</f>
        <v>G2.03</v>
      </c>
      <c r="S72" s="200"/>
    </row>
    <row r="73" spans="1:21" s="321" customFormat="1" outlineLevel="1">
      <c r="A73" s="209"/>
      <c r="C73" s="209" t="s">
        <v>24</v>
      </c>
      <c r="D73" s="323" t="s">
        <v>2155</v>
      </c>
      <c r="E73" s="209" t="s">
        <v>58</v>
      </c>
      <c r="F73" s="323" t="s">
        <v>59</v>
      </c>
      <c r="H73" s="65"/>
      <c r="I73" s="65"/>
      <c r="J73" s="65"/>
      <c r="K73" s="250" t="s">
        <v>2257</v>
      </c>
      <c r="L73" s="324" t="s">
        <v>484</v>
      </c>
      <c r="N73" s="209" t="s">
        <v>485</v>
      </c>
      <c r="O73" s="42" t="s">
        <v>2163</v>
      </c>
      <c r="S73" s="200"/>
    </row>
    <row r="74" spans="1:21" s="321" customFormat="1" outlineLevel="1">
      <c r="A74" s="209"/>
      <c r="C74" s="209" t="s">
        <v>24</v>
      </c>
      <c r="D74" s="323" t="s">
        <v>2155</v>
      </c>
      <c r="E74" s="209" t="s">
        <v>58</v>
      </c>
      <c r="F74" s="323" t="s">
        <v>59</v>
      </c>
      <c r="H74" s="65"/>
      <c r="I74" s="65"/>
      <c r="J74" s="65"/>
      <c r="K74" s="250" t="s">
        <v>2257</v>
      </c>
      <c r="L74" s="324" t="s">
        <v>484</v>
      </c>
      <c r="N74" s="209" t="s">
        <v>485</v>
      </c>
      <c r="O74" s="42" t="s">
        <v>2163</v>
      </c>
      <c r="S74" s="200"/>
    </row>
    <row r="75" spans="1:21" s="204" customFormat="1">
      <c r="A75" s="203" t="s">
        <v>2265</v>
      </c>
      <c r="B75" s="205"/>
      <c r="C75" s="203"/>
      <c r="D75" s="205"/>
      <c r="E75" s="205"/>
      <c r="F75" s="205"/>
      <c r="G75" s="203"/>
      <c r="H75" s="203"/>
      <c r="I75" s="203"/>
      <c r="J75" s="203"/>
      <c r="K75" s="203"/>
      <c r="L75" s="205"/>
      <c r="M75" s="247"/>
      <c r="N75" s="261"/>
      <c r="O75" s="248"/>
      <c r="P75" s="203"/>
      <c r="Q75" s="203"/>
      <c r="R75" s="203"/>
      <c r="S75" s="269"/>
      <c r="U75" s="325"/>
    </row>
    <row r="76" spans="1:21" s="321" customFormat="1" ht="33.75" customHeight="1">
      <c r="A76" s="49" t="s">
        <v>2266</v>
      </c>
      <c r="C76" s="42" t="s">
        <v>11</v>
      </c>
      <c r="D76" s="42" t="s">
        <v>137</v>
      </c>
      <c r="E76" s="42" t="s">
        <v>66</v>
      </c>
      <c r="F76" s="42" t="s">
        <v>21</v>
      </c>
      <c r="H76" s="65"/>
      <c r="I76" s="65"/>
      <c r="J76" s="65"/>
      <c r="K76" s="526" t="s">
        <v>2166</v>
      </c>
      <c r="L76" s="526"/>
      <c r="M76" s="527" t="s">
        <v>2267</v>
      </c>
      <c r="N76" s="527"/>
      <c r="O76" s="42"/>
      <c r="S76" s="200"/>
    </row>
    <row r="77" spans="1:21" s="321" customFormat="1" outlineLevel="1">
      <c r="A77" s="209"/>
      <c r="C77" s="209" t="s">
        <v>24</v>
      </c>
      <c r="D77" s="323" t="s">
        <v>2155</v>
      </c>
      <c r="E77" s="209" t="s">
        <v>58</v>
      </c>
      <c r="F77" s="209" t="s">
        <v>59</v>
      </c>
      <c r="H77" s="65"/>
      <c r="I77" s="65"/>
      <c r="J77" s="65"/>
      <c r="L77" s="324" t="s">
        <v>106</v>
      </c>
      <c r="N77" s="209" t="s">
        <v>107</v>
      </c>
      <c r="O77" s="42" t="str">
        <f>A129</f>
        <v>G3.01</v>
      </c>
      <c r="S77" s="200"/>
    </row>
    <row r="78" spans="1:21" s="321" customFormat="1" outlineLevel="1">
      <c r="A78" s="209"/>
      <c r="C78" s="209" t="s">
        <v>24</v>
      </c>
      <c r="D78" s="323" t="s">
        <v>20</v>
      </c>
      <c r="E78" s="323" t="s">
        <v>66</v>
      </c>
      <c r="F78" s="323" t="s">
        <v>2158</v>
      </c>
      <c r="H78" s="65"/>
      <c r="I78" s="65"/>
      <c r="J78" s="65"/>
      <c r="L78" s="324" t="s">
        <v>2268</v>
      </c>
      <c r="N78" s="209" t="s">
        <v>2269</v>
      </c>
      <c r="O78" s="42" t="str">
        <f>A81</f>
        <v>G2.03</v>
      </c>
      <c r="S78" s="200"/>
    </row>
    <row r="79" spans="1:21" s="204" customFormat="1">
      <c r="A79" s="203" t="s">
        <v>998</v>
      </c>
      <c r="B79" s="205"/>
      <c r="C79" s="203"/>
      <c r="D79" s="205"/>
      <c r="E79" s="205"/>
      <c r="F79" s="205"/>
      <c r="G79" s="203"/>
      <c r="H79" s="203"/>
      <c r="I79" s="203"/>
      <c r="J79" s="203"/>
      <c r="K79" s="203"/>
      <c r="L79" s="205"/>
      <c r="M79" s="247"/>
      <c r="N79" s="261"/>
      <c r="O79" s="248"/>
      <c r="P79" s="203"/>
      <c r="Q79" s="203"/>
      <c r="R79" s="203"/>
      <c r="S79" s="269"/>
      <c r="U79" s="325"/>
    </row>
    <row r="80" spans="1:21" s="204" customFormat="1">
      <c r="A80" s="203" t="s">
        <v>2270</v>
      </c>
      <c r="B80" s="205"/>
      <c r="C80" s="203"/>
      <c r="D80" s="205"/>
      <c r="E80" s="205"/>
      <c r="F80" s="205"/>
      <c r="G80" s="203"/>
      <c r="H80" s="203"/>
      <c r="I80" s="203"/>
      <c r="J80" s="203"/>
      <c r="K80" s="203"/>
      <c r="L80" s="205"/>
      <c r="M80" s="247"/>
      <c r="N80" s="261"/>
      <c r="O80" s="248"/>
      <c r="P80" s="203"/>
      <c r="Q80" s="203"/>
      <c r="R80" s="203"/>
      <c r="S80" s="269"/>
      <c r="U80" s="325"/>
    </row>
    <row r="81" spans="1:19" s="321" customFormat="1">
      <c r="A81" s="49" t="s">
        <v>2271</v>
      </c>
      <c r="C81" s="42" t="s">
        <v>11</v>
      </c>
      <c r="D81" s="42" t="s">
        <v>137</v>
      </c>
      <c r="E81" s="42" t="s">
        <v>2172</v>
      </c>
      <c r="F81" s="42" t="s">
        <v>54</v>
      </c>
      <c r="H81" s="65"/>
      <c r="I81" s="65"/>
      <c r="J81" s="65"/>
      <c r="K81" s="250" t="s">
        <v>2173</v>
      </c>
      <c r="L81" s="324"/>
      <c r="M81" s="321" t="s">
        <v>2272</v>
      </c>
      <c r="N81" s="209"/>
      <c r="O81" s="42"/>
      <c r="S81" s="200"/>
    </row>
    <row r="82" spans="1:19" s="321" customFormat="1" outlineLevel="1">
      <c r="A82" s="209"/>
      <c r="C82" s="209" t="s">
        <v>24</v>
      </c>
      <c r="D82" s="323" t="s">
        <v>2155</v>
      </c>
      <c r="E82" s="209" t="s">
        <v>58</v>
      </c>
      <c r="F82" s="209" t="s">
        <v>59</v>
      </c>
      <c r="H82" s="65"/>
      <c r="I82" s="65"/>
      <c r="J82" s="65"/>
      <c r="L82" s="324" t="s">
        <v>377</v>
      </c>
      <c r="N82" s="209" t="s">
        <v>378</v>
      </c>
      <c r="O82" s="42" t="str">
        <f>A84</f>
        <v>G2.04</v>
      </c>
      <c r="S82" s="200"/>
    </row>
    <row r="83" spans="1:19" s="321" customFormat="1" outlineLevel="1">
      <c r="A83" s="209"/>
      <c r="C83" s="209" t="s">
        <v>24</v>
      </c>
      <c r="D83" s="323" t="s">
        <v>2155</v>
      </c>
      <c r="E83" s="209" t="s">
        <v>58</v>
      </c>
      <c r="F83" s="209" t="s">
        <v>59</v>
      </c>
      <c r="H83" s="65"/>
      <c r="I83" s="65"/>
      <c r="J83" s="65"/>
      <c r="L83" s="324" t="s">
        <v>374</v>
      </c>
      <c r="N83" s="209" t="s">
        <v>374</v>
      </c>
      <c r="O83" s="42" t="str">
        <f>A84</f>
        <v>G2.04</v>
      </c>
      <c r="S83" s="200"/>
    </row>
    <row r="84" spans="1:19" s="35" customFormat="1">
      <c r="A84" s="49" t="s">
        <v>2273</v>
      </c>
      <c r="C84" s="42" t="s">
        <v>11</v>
      </c>
      <c r="D84" s="42" t="s">
        <v>2176</v>
      </c>
      <c r="E84" s="49" t="s">
        <v>2177</v>
      </c>
      <c r="F84" s="42" t="s">
        <v>54</v>
      </c>
      <c r="H84" s="30"/>
      <c r="I84" s="30"/>
      <c r="K84" s="250" t="s">
        <v>2274</v>
      </c>
      <c r="M84" s="48" t="s">
        <v>2179</v>
      </c>
      <c r="N84" s="48"/>
      <c r="O84" s="42"/>
      <c r="S84" s="49"/>
    </row>
    <row r="85" spans="1:19" s="321" customFormat="1" outlineLevel="1">
      <c r="A85" s="209"/>
      <c r="C85" s="209" t="s">
        <v>24</v>
      </c>
      <c r="D85" s="323"/>
      <c r="E85" s="209" t="s">
        <v>58</v>
      </c>
      <c r="F85" s="209" t="s">
        <v>59</v>
      </c>
      <c r="H85" s="65"/>
      <c r="I85" s="65"/>
      <c r="J85" s="65"/>
      <c r="L85" s="324" t="s">
        <v>2180</v>
      </c>
      <c r="N85" s="209" t="s">
        <v>2181</v>
      </c>
      <c r="O85" s="42" t="str">
        <f>A103</f>
        <v>G2.05</v>
      </c>
      <c r="S85" s="200"/>
    </row>
    <row r="86" spans="1:19" s="321" customFormat="1" outlineLevel="1">
      <c r="A86" s="209"/>
      <c r="C86" s="209" t="s">
        <v>24</v>
      </c>
      <c r="D86" s="323"/>
      <c r="E86" s="209" t="s">
        <v>58</v>
      </c>
      <c r="F86" s="209" t="s">
        <v>59</v>
      </c>
      <c r="H86" s="65"/>
      <c r="I86" s="65"/>
      <c r="J86" s="65"/>
      <c r="L86" s="324" t="s">
        <v>2182</v>
      </c>
      <c r="N86" s="209" t="s">
        <v>2275</v>
      </c>
      <c r="O86" s="42" t="str">
        <f>A103</f>
        <v>G2.05</v>
      </c>
      <c r="S86" s="200"/>
    </row>
    <row r="87" spans="1:19" s="321" customFormat="1" outlineLevel="1">
      <c r="A87" s="209"/>
      <c r="C87" s="209" t="s">
        <v>24</v>
      </c>
      <c r="D87" s="323"/>
      <c r="E87" s="209" t="s">
        <v>58</v>
      </c>
      <c r="F87" s="209" t="s">
        <v>59</v>
      </c>
      <c r="H87" s="65"/>
      <c r="I87" s="65"/>
      <c r="J87" s="65"/>
      <c r="L87" s="324" t="s">
        <v>2184</v>
      </c>
      <c r="N87" s="209" t="s">
        <v>2185</v>
      </c>
      <c r="O87" s="42" t="str">
        <f>A103</f>
        <v>G2.05</v>
      </c>
      <c r="S87" s="200"/>
    </row>
    <row r="88" spans="1:19" s="321" customFormat="1" outlineLevel="1">
      <c r="A88" s="209"/>
      <c r="C88" s="209" t="s">
        <v>24</v>
      </c>
      <c r="D88" s="323"/>
      <c r="E88" s="209" t="s">
        <v>58</v>
      </c>
      <c r="F88" s="209" t="s">
        <v>59</v>
      </c>
      <c r="H88" s="65"/>
      <c r="I88" s="65"/>
      <c r="J88" s="65"/>
      <c r="L88" s="324" t="s">
        <v>2186</v>
      </c>
      <c r="N88" s="209" t="s">
        <v>2187</v>
      </c>
      <c r="O88" s="42" t="str">
        <f>A103</f>
        <v>G2.05</v>
      </c>
      <c r="S88" s="200"/>
    </row>
    <row r="89" spans="1:19" s="321" customFormat="1" outlineLevel="1">
      <c r="A89" s="209"/>
      <c r="C89" s="209" t="s">
        <v>24</v>
      </c>
      <c r="E89" s="209" t="s">
        <v>58</v>
      </c>
      <c r="F89" s="209" t="s">
        <v>59</v>
      </c>
      <c r="H89" s="65"/>
      <c r="I89" s="65"/>
      <c r="J89" s="65"/>
      <c r="L89" s="324" t="s">
        <v>2188</v>
      </c>
      <c r="N89" s="209" t="s">
        <v>2189</v>
      </c>
      <c r="O89" s="42" t="str">
        <f>A103</f>
        <v>G2.05</v>
      </c>
      <c r="S89" s="200"/>
    </row>
    <row r="90" spans="1:19" s="321" customFormat="1" outlineLevel="1">
      <c r="A90" s="209"/>
      <c r="C90" s="209" t="s">
        <v>24</v>
      </c>
      <c r="D90" s="323"/>
      <c r="E90" s="209" t="s">
        <v>58</v>
      </c>
      <c r="F90" s="209" t="s">
        <v>59</v>
      </c>
      <c r="H90" s="65"/>
      <c r="I90" s="65"/>
      <c r="J90" s="65"/>
      <c r="L90" s="324" t="s">
        <v>2190</v>
      </c>
      <c r="N90" s="209" t="s">
        <v>2191</v>
      </c>
      <c r="O90" s="42" t="str">
        <f>A103</f>
        <v>G2.05</v>
      </c>
      <c r="S90" s="200"/>
    </row>
    <row r="91" spans="1:19" s="321" customFormat="1" outlineLevel="1">
      <c r="A91" s="209"/>
      <c r="C91" s="209" t="s">
        <v>24</v>
      </c>
      <c r="D91" s="323"/>
      <c r="E91" s="209" t="s">
        <v>58</v>
      </c>
      <c r="F91" s="209" t="s">
        <v>59</v>
      </c>
      <c r="H91" s="65"/>
      <c r="I91" s="65"/>
      <c r="J91" s="65"/>
      <c r="L91" s="324" t="s">
        <v>2192</v>
      </c>
      <c r="N91" s="209" t="s">
        <v>2193</v>
      </c>
      <c r="O91" s="42" t="str">
        <f>A103</f>
        <v>G2.05</v>
      </c>
      <c r="S91" s="200"/>
    </row>
    <row r="92" spans="1:19" s="321" customFormat="1" outlineLevel="1">
      <c r="A92" s="209"/>
      <c r="C92" s="209" t="s">
        <v>24</v>
      </c>
      <c r="D92" s="323"/>
      <c r="E92" s="209" t="s">
        <v>58</v>
      </c>
      <c r="F92" s="209" t="s">
        <v>59</v>
      </c>
      <c r="H92" s="65"/>
      <c r="I92" s="65"/>
      <c r="J92" s="65"/>
      <c r="L92" s="324" t="s">
        <v>2194</v>
      </c>
      <c r="N92" s="209" t="s">
        <v>2195</v>
      </c>
      <c r="O92" s="42" t="str">
        <f>A103</f>
        <v>G2.05</v>
      </c>
      <c r="S92" s="200"/>
    </row>
    <row r="93" spans="1:19" s="321" customFormat="1" outlineLevel="1">
      <c r="A93" s="209"/>
      <c r="C93" s="209" t="s">
        <v>24</v>
      </c>
      <c r="D93" s="323"/>
      <c r="E93" s="209" t="s">
        <v>58</v>
      </c>
      <c r="F93" s="209" t="s">
        <v>59</v>
      </c>
      <c r="H93" s="65"/>
      <c r="I93" s="65"/>
      <c r="J93" s="65"/>
      <c r="L93" s="324" t="s">
        <v>2196</v>
      </c>
      <c r="N93" s="209" t="s">
        <v>2197</v>
      </c>
      <c r="O93" s="42" t="str">
        <f>A103</f>
        <v>G2.05</v>
      </c>
      <c r="S93" s="200"/>
    </row>
    <row r="94" spans="1:19" s="321" customFormat="1" outlineLevel="1">
      <c r="A94" s="209"/>
      <c r="C94" s="209" t="s">
        <v>24</v>
      </c>
      <c r="D94" s="323"/>
      <c r="E94" s="209" t="s">
        <v>58</v>
      </c>
      <c r="F94" s="209" t="s">
        <v>59</v>
      </c>
      <c r="H94" s="65"/>
      <c r="I94" s="65"/>
      <c r="J94" s="65"/>
      <c r="L94" s="324" t="s">
        <v>2198</v>
      </c>
      <c r="N94" s="209" t="s">
        <v>2199</v>
      </c>
      <c r="O94" s="42" t="str">
        <f>A103</f>
        <v>G2.05</v>
      </c>
      <c r="S94" s="200"/>
    </row>
    <row r="95" spans="1:19" s="321" customFormat="1" outlineLevel="1">
      <c r="A95" s="209"/>
      <c r="C95" s="209" t="s">
        <v>24</v>
      </c>
      <c r="D95" s="323"/>
      <c r="E95" s="209" t="s">
        <v>58</v>
      </c>
      <c r="F95" s="209" t="s">
        <v>59</v>
      </c>
      <c r="H95" s="65"/>
      <c r="I95" s="65"/>
      <c r="J95" s="65"/>
      <c r="L95" s="324" t="s">
        <v>2200</v>
      </c>
      <c r="N95" s="209" t="s">
        <v>2201</v>
      </c>
      <c r="O95" s="42" t="str">
        <f>A103</f>
        <v>G2.05</v>
      </c>
      <c r="S95" s="200"/>
    </row>
    <row r="96" spans="1:19" s="321" customFormat="1" outlineLevel="1">
      <c r="A96" s="209"/>
      <c r="C96" s="209" t="s">
        <v>24</v>
      </c>
      <c r="D96" s="323"/>
      <c r="E96" s="209" t="s">
        <v>58</v>
      </c>
      <c r="F96" s="209" t="s">
        <v>59</v>
      </c>
      <c r="H96" s="65"/>
      <c r="I96" s="65"/>
      <c r="J96" s="65"/>
      <c r="L96" s="324" t="s">
        <v>2202</v>
      </c>
      <c r="N96" s="209" t="s">
        <v>2203</v>
      </c>
      <c r="O96" s="42" t="str">
        <f>A103</f>
        <v>G2.05</v>
      </c>
      <c r="S96" s="200"/>
    </row>
    <row r="97" spans="1:21" s="321" customFormat="1" outlineLevel="1">
      <c r="A97" s="209"/>
      <c r="C97" s="209" t="s">
        <v>24</v>
      </c>
      <c r="E97" s="209" t="s">
        <v>58</v>
      </c>
      <c r="F97" s="209" t="s">
        <v>59</v>
      </c>
      <c r="H97" s="65"/>
      <c r="I97" s="65"/>
      <c r="J97" s="65"/>
      <c r="L97" s="324" t="s">
        <v>2204</v>
      </c>
      <c r="N97" s="209" t="s">
        <v>2205</v>
      </c>
      <c r="O97" s="42" t="str">
        <f>A103</f>
        <v>G2.05</v>
      </c>
      <c r="S97" s="200"/>
    </row>
    <row r="98" spans="1:21" s="321" customFormat="1" outlineLevel="1">
      <c r="A98" s="209"/>
      <c r="C98" s="209" t="s">
        <v>24</v>
      </c>
      <c r="D98" s="323"/>
      <c r="E98" s="209" t="s">
        <v>58</v>
      </c>
      <c r="F98" s="209" t="s">
        <v>59</v>
      </c>
      <c r="H98" s="65"/>
      <c r="I98" s="65"/>
      <c r="J98" s="65"/>
      <c r="L98" s="324" t="s">
        <v>2206</v>
      </c>
      <c r="N98" s="209" t="s">
        <v>2207</v>
      </c>
      <c r="O98" s="42" t="str">
        <f>A103</f>
        <v>G2.05</v>
      </c>
      <c r="S98" s="200"/>
    </row>
    <row r="99" spans="1:21" s="321" customFormat="1" outlineLevel="1">
      <c r="A99" s="209"/>
      <c r="C99" s="209" t="s">
        <v>24</v>
      </c>
      <c r="D99" s="323"/>
      <c r="E99" s="209" t="s">
        <v>58</v>
      </c>
      <c r="F99" s="209" t="s">
        <v>59</v>
      </c>
      <c r="H99" s="65"/>
      <c r="I99" s="65"/>
      <c r="J99" s="65"/>
      <c r="L99" s="324" t="s">
        <v>2208</v>
      </c>
      <c r="N99" s="209" t="s">
        <v>2209</v>
      </c>
      <c r="O99" s="42" t="str">
        <f>A103</f>
        <v>G2.05</v>
      </c>
      <c r="S99" s="200"/>
    </row>
    <row r="100" spans="1:21" s="321" customFormat="1" outlineLevel="1">
      <c r="A100" s="209"/>
      <c r="C100" s="209" t="s">
        <v>24</v>
      </c>
      <c r="D100" s="323"/>
      <c r="E100" s="209" t="s">
        <v>58</v>
      </c>
      <c r="F100" s="209" t="s">
        <v>59</v>
      </c>
      <c r="H100" s="65"/>
      <c r="I100" s="65"/>
      <c r="J100" s="65"/>
      <c r="L100" s="324" t="s">
        <v>2210</v>
      </c>
      <c r="N100" s="209" t="s">
        <v>2211</v>
      </c>
      <c r="O100" s="42" t="str">
        <f>A103</f>
        <v>G2.05</v>
      </c>
      <c r="S100" s="200"/>
    </row>
    <row r="101" spans="1:21" s="321" customFormat="1" outlineLevel="1">
      <c r="A101" s="209"/>
      <c r="C101" s="209" t="s">
        <v>24</v>
      </c>
      <c r="E101" s="209" t="s">
        <v>58</v>
      </c>
      <c r="F101" s="209" t="s">
        <v>59</v>
      </c>
      <c r="H101" s="65"/>
      <c r="I101" s="65"/>
      <c r="J101" s="65"/>
      <c r="L101" s="324" t="s">
        <v>2212</v>
      </c>
      <c r="N101" s="209" t="s">
        <v>2213</v>
      </c>
      <c r="O101" s="42" t="str">
        <f>A102</f>
        <v>G2.04x</v>
      </c>
      <c r="S101" s="200"/>
    </row>
    <row r="102" spans="1:21" s="35" customFormat="1">
      <c r="A102" s="49" t="s">
        <v>2276</v>
      </c>
      <c r="C102" s="42" t="s">
        <v>11</v>
      </c>
      <c r="D102" s="42" t="s">
        <v>20</v>
      </c>
      <c r="E102" s="49" t="s">
        <v>66</v>
      </c>
      <c r="F102" s="42" t="s">
        <v>21</v>
      </c>
      <c r="H102" s="30"/>
      <c r="I102" s="30"/>
      <c r="K102" s="49" t="s">
        <v>2215</v>
      </c>
      <c r="M102" s="44" t="s">
        <v>2277</v>
      </c>
      <c r="N102" s="44"/>
      <c r="O102" s="42" t="str">
        <f>A103</f>
        <v>G2.05</v>
      </c>
      <c r="S102" s="49"/>
    </row>
    <row r="103" spans="1:21" s="321" customFormat="1" ht="39.950000000000003" customHeight="1">
      <c r="A103" s="49" t="s">
        <v>2278</v>
      </c>
      <c r="C103" s="42" t="s">
        <v>11</v>
      </c>
      <c r="D103" s="42" t="s">
        <v>137</v>
      </c>
      <c r="E103" s="42" t="s">
        <v>2172</v>
      </c>
      <c r="F103" s="42" t="s">
        <v>54</v>
      </c>
      <c r="H103" s="65"/>
      <c r="I103" s="65"/>
      <c r="J103" s="65"/>
      <c r="K103" s="526" t="s">
        <v>2218</v>
      </c>
      <c r="L103" s="526"/>
      <c r="M103" s="527" t="s">
        <v>2279</v>
      </c>
      <c r="N103" s="527"/>
      <c r="O103" s="42"/>
      <c r="S103" s="200"/>
    </row>
    <row r="104" spans="1:21" s="321" customFormat="1" outlineLevel="1">
      <c r="A104" s="209"/>
      <c r="C104" s="209" t="s">
        <v>24</v>
      </c>
      <c r="D104" s="323" t="s">
        <v>2155</v>
      </c>
      <c r="E104" s="209" t="s">
        <v>58</v>
      </c>
      <c r="F104" s="209" t="s">
        <v>59</v>
      </c>
      <c r="H104" s="65"/>
      <c r="I104" s="65"/>
      <c r="J104" s="65"/>
      <c r="L104" s="324" t="s">
        <v>2220</v>
      </c>
      <c r="N104" s="49" t="s">
        <v>2221</v>
      </c>
      <c r="O104" s="42" t="str">
        <f>A113</f>
        <v>G2.10</v>
      </c>
      <c r="S104" s="200"/>
    </row>
    <row r="105" spans="1:21" s="321" customFormat="1" outlineLevel="1">
      <c r="A105" s="209"/>
      <c r="C105" s="209" t="s">
        <v>24</v>
      </c>
      <c r="D105" s="323" t="s">
        <v>2155</v>
      </c>
      <c r="E105" s="209" t="s">
        <v>58</v>
      </c>
      <c r="F105" s="209" t="s">
        <v>59</v>
      </c>
      <c r="H105" s="65"/>
      <c r="I105" s="65"/>
      <c r="J105" s="65"/>
      <c r="L105" s="324" t="s">
        <v>2222</v>
      </c>
      <c r="N105" s="49" t="s">
        <v>2223</v>
      </c>
      <c r="O105" s="42" t="str">
        <f>A113</f>
        <v>G2.10</v>
      </c>
      <c r="S105" s="200"/>
    </row>
    <row r="106" spans="1:21" s="321" customFormat="1" outlineLevel="1">
      <c r="A106" s="209"/>
      <c r="C106" s="209" t="s">
        <v>24</v>
      </c>
      <c r="D106" s="323" t="s">
        <v>2155</v>
      </c>
      <c r="E106" s="209" t="s">
        <v>58</v>
      </c>
      <c r="F106" s="209" t="s">
        <v>59</v>
      </c>
      <c r="H106" s="65"/>
      <c r="I106" s="65"/>
      <c r="J106" s="65"/>
      <c r="L106" s="324" t="s">
        <v>2224</v>
      </c>
      <c r="N106" s="49" t="s">
        <v>2225</v>
      </c>
      <c r="O106" s="42" t="str">
        <f>A113</f>
        <v>G2.10</v>
      </c>
      <c r="S106" s="200"/>
    </row>
    <row r="107" spans="1:21" s="321" customFormat="1" outlineLevel="1">
      <c r="A107" s="209"/>
      <c r="C107" s="209" t="s">
        <v>24</v>
      </c>
      <c r="D107" s="323" t="s">
        <v>2155</v>
      </c>
      <c r="E107" s="209" t="s">
        <v>58</v>
      </c>
      <c r="F107" s="209" t="s">
        <v>59</v>
      </c>
      <c r="H107" s="65"/>
      <c r="I107" s="65"/>
      <c r="J107" s="65"/>
      <c r="L107" s="324" t="s">
        <v>2226</v>
      </c>
      <c r="N107" s="49" t="s">
        <v>2227</v>
      </c>
      <c r="O107" s="42" t="str">
        <f>A113</f>
        <v>G2.10</v>
      </c>
      <c r="S107" s="200"/>
    </row>
    <row r="108" spans="1:21" s="321" customFormat="1" outlineLevel="1">
      <c r="A108" s="209"/>
      <c r="C108" s="209" t="s">
        <v>24</v>
      </c>
      <c r="D108" s="323" t="s">
        <v>2155</v>
      </c>
      <c r="E108" s="209" t="s">
        <v>58</v>
      </c>
      <c r="F108" s="209" t="s">
        <v>59</v>
      </c>
      <c r="H108" s="65"/>
      <c r="I108" s="65"/>
      <c r="J108" s="65"/>
      <c r="L108" s="324" t="s">
        <v>2228</v>
      </c>
      <c r="N108" s="49" t="s">
        <v>2229</v>
      </c>
      <c r="O108" s="42" t="str">
        <f>A113</f>
        <v>G2.10</v>
      </c>
      <c r="S108" s="200"/>
    </row>
    <row r="109" spans="1:21" s="321" customFormat="1" outlineLevel="1">
      <c r="A109" s="209"/>
      <c r="C109" s="209" t="s">
        <v>24</v>
      </c>
      <c r="D109" s="323" t="s">
        <v>2155</v>
      </c>
      <c r="E109" s="209" t="s">
        <v>58</v>
      </c>
      <c r="F109" s="209" t="s">
        <v>59</v>
      </c>
      <c r="H109" s="65"/>
      <c r="I109" s="65"/>
      <c r="J109" s="65"/>
      <c r="L109" s="324" t="s">
        <v>484</v>
      </c>
      <c r="N109" s="49" t="s">
        <v>485</v>
      </c>
      <c r="O109" s="42" t="str">
        <f>A113</f>
        <v>G2.10</v>
      </c>
      <c r="S109" s="200"/>
    </row>
    <row r="110" spans="1:21" s="204" customFormat="1">
      <c r="A110" s="203" t="s">
        <v>998</v>
      </c>
      <c r="B110" s="205"/>
      <c r="C110" s="203"/>
      <c r="D110" s="205"/>
      <c r="E110" s="205"/>
      <c r="F110" s="205"/>
      <c r="G110" s="203"/>
      <c r="H110" s="203"/>
      <c r="I110" s="203"/>
      <c r="J110" s="203"/>
      <c r="K110" s="203"/>
      <c r="L110" s="205"/>
      <c r="M110" s="247"/>
      <c r="N110" s="261"/>
      <c r="O110" s="248"/>
      <c r="P110" s="203"/>
      <c r="Q110" s="203"/>
      <c r="R110" s="203"/>
      <c r="S110" s="269"/>
      <c r="U110" s="325"/>
    </row>
    <row r="111" spans="1:21" s="204" customFormat="1">
      <c r="A111" s="203" t="s">
        <v>2230</v>
      </c>
      <c r="B111" s="205"/>
      <c r="C111" s="203"/>
      <c r="D111" s="205"/>
      <c r="E111" s="205"/>
      <c r="F111" s="205"/>
      <c r="G111" s="203"/>
      <c r="H111" s="203"/>
      <c r="I111" s="203"/>
      <c r="J111" s="203"/>
      <c r="K111" s="203"/>
      <c r="L111" s="205"/>
      <c r="M111" s="247"/>
      <c r="N111" s="261"/>
      <c r="O111" s="248"/>
      <c r="P111" s="203"/>
      <c r="Q111" s="203"/>
      <c r="R111" s="203"/>
      <c r="S111" s="269"/>
      <c r="U111" s="325"/>
    </row>
    <row r="112" spans="1:21" s="343" customFormat="1">
      <c r="B112" s="338"/>
      <c r="C112" s="337"/>
      <c r="D112" s="338"/>
      <c r="E112" s="338"/>
      <c r="F112" s="338"/>
      <c r="G112" s="337"/>
      <c r="H112" s="337"/>
      <c r="I112" s="337"/>
      <c r="J112" s="337"/>
      <c r="K112" s="337"/>
      <c r="L112" s="338"/>
      <c r="M112" s="339"/>
      <c r="N112" s="340"/>
      <c r="O112" s="341"/>
      <c r="P112" s="337"/>
      <c r="Q112" s="337"/>
      <c r="R112" s="337"/>
      <c r="S112" s="342"/>
      <c r="U112" s="250"/>
    </row>
    <row r="113" spans="1:21" s="343" customFormat="1" ht="48.75" customHeight="1">
      <c r="A113" s="337" t="s">
        <v>2280</v>
      </c>
      <c r="B113" s="338"/>
      <c r="C113" s="337" t="s">
        <v>309</v>
      </c>
      <c r="D113" s="338"/>
      <c r="E113" s="338"/>
      <c r="F113" s="338"/>
      <c r="G113" s="337"/>
      <c r="H113" s="337"/>
      <c r="I113" s="337"/>
      <c r="J113" s="337"/>
      <c r="K113" s="528" t="s">
        <v>2281</v>
      </c>
      <c r="L113" s="528"/>
      <c r="M113" s="529" t="s">
        <v>2282</v>
      </c>
      <c r="N113" s="529"/>
      <c r="O113" s="341" t="str">
        <f>A116</f>
        <v>G2.11</v>
      </c>
      <c r="P113" s="337"/>
      <c r="Q113" s="337"/>
      <c r="R113" s="337"/>
      <c r="S113" s="342"/>
      <c r="U113" s="250"/>
    </row>
    <row r="114" spans="1:21" s="343" customFormat="1">
      <c r="A114" s="337" t="s">
        <v>2283</v>
      </c>
      <c r="B114" s="338"/>
      <c r="C114" s="337"/>
      <c r="D114" s="338"/>
      <c r="E114" s="338"/>
      <c r="F114" s="338"/>
      <c r="G114" s="337"/>
      <c r="H114" s="337"/>
      <c r="I114" s="337"/>
      <c r="J114" s="337"/>
      <c r="K114" s="337"/>
      <c r="L114" s="338"/>
      <c r="M114" s="339"/>
      <c r="N114" s="340"/>
      <c r="O114" s="341"/>
      <c r="P114" s="337"/>
      <c r="Q114" s="337"/>
      <c r="R114" s="337"/>
      <c r="S114" s="342"/>
      <c r="U114" s="250"/>
    </row>
    <row r="115" spans="1:21" s="343" customFormat="1">
      <c r="A115" s="337" t="s">
        <v>2235</v>
      </c>
      <c r="B115" s="338"/>
      <c r="C115" s="337"/>
      <c r="D115" s="338"/>
      <c r="E115" s="338"/>
      <c r="F115" s="338"/>
      <c r="G115" s="337"/>
      <c r="H115" s="337"/>
      <c r="I115" s="337"/>
      <c r="J115" s="337"/>
      <c r="K115" s="337"/>
      <c r="L115" s="338"/>
      <c r="M115" s="339"/>
      <c r="N115" s="340"/>
      <c r="O115" s="341"/>
      <c r="P115" s="337"/>
      <c r="Q115" s="337"/>
      <c r="R115" s="337"/>
      <c r="S115" s="342"/>
      <c r="U115" s="250"/>
    </row>
    <row r="116" spans="1:21" s="35" customFormat="1">
      <c r="A116" s="49" t="s">
        <v>2284</v>
      </c>
      <c r="C116" s="42" t="s">
        <v>11</v>
      </c>
      <c r="D116" s="42" t="s">
        <v>2176</v>
      </c>
      <c r="E116" s="49" t="s">
        <v>26</v>
      </c>
      <c r="F116" s="42" t="s">
        <v>54</v>
      </c>
      <c r="H116" s="30"/>
      <c r="I116" s="30"/>
      <c r="K116" s="113" t="s">
        <v>2237</v>
      </c>
      <c r="M116" s="44" t="s">
        <v>2285</v>
      </c>
      <c r="N116" s="44"/>
      <c r="O116" s="42"/>
      <c r="S116" s="49"/>
      <c r="U116" s="344"/>
    </row>
    <row r="117" spans="1:21" s="321" customFormat="1" outlineLevel="1">
      <c r="A117" s="209"/>
      <c r="C117" s="44" t="s">
        <v>24</v>
      </c>
      <c r="D117" s="44"/>
      <c r="E117" s="44" t="s">
        <v>58</v>
      </c>
      <c r="F117" s="44" t="s">
        <v>59</v>
      </c>
      <c r="H117" s="65"/>
      <c r="I117" s="65"/>
      <c r="K117" s="198"/>
      <c r="L117" s="209" t="s">
        <v>2239</v>
      </c>
      <c r="N117" s="209" t="s">
        <v>2286</v>
      </c>
      <c r="O117" s="323" t="str">
        <f>A121</f>
        <v>G2.20</v>
      </c>
      <c r="S117" s="200"/>
    </row>
    <row r="118" spans="1:21" s="321" customFormat="1" outlineLevel="1">
      <c r="A118" s="209"/>
      <c r="C118" s="44" t="s">
        <v>24</v>
      </c>
      <c r="D118" s="44"/>
      <c r="E118" s="44" t="s">
        <v>58</v>
      </c>
      <c r="F118" s="44" t="s">
        <v>59</v>
      </c>
      <c r="H118" s="65"/>
      <c r="I118" s="65"/>
      <c r="K118" s="198"/>
      <c r="L118" s="209" t="s">
        <v>2241</v>
      </c>
      <c r="N118" s="209" t="s">
        <v>2242</v>
      </c>
      <c r="O118" s="323" t="str">
        <f>A121</f>
        <v>G2.20</v>
      </c>
      <c r="S118" s="200"/>
    </row>
    <row r="119" spans="1:21" s="321" customFormat="1" outlineLevel="1">
      <c r="A119" s="209"/>
      <c r="C119" s="44" t="s">
        <v>24</v>
      </c>
      <c r="D119" s="44"/>
      <c r="E119" s="44" t="s">
        <v>58</v>
      </c>
      <c r="F119" s="44" t="s">
        <v>59</v>
      </c>
      <c r="H119" s="65"/>
      <c r="I119" s="65"/>
      <c r="K119" s="198"/>
      <c r="L119" s="209" t="s">
        <v>2243</v>
      </c>
      <c r="N119" s="209" t="s">
        <v>485</v>
      </c>
      <c r="O119" s="323" t="str">
        <f>A121</f>
        <v>G2.20</v>
      </c>
      <c r="S119" s="200"/>
    </row>
    <row r="120" spans="1:21" s="343" customFormat="1">
      <c r="B120" s="338"/>
      <c r="C120" s="337"/>
      <c r="D120" s="338"/>
      <c r="E120" s="338"/>
      <c r="F120" s="338"/>
      <c r="G120" s="337"/>
      <c r="H120" s="337"/>
      <c r="I120" s="337"/>
      <c r="J120" s="337"/>
      <c r="K120" s="337"/>
      <c r="L120" s="338"/>
      <c r="M120" s="339"/>
      <c r="N120" s="340"/>
      <c r="O120" s="341"/>
      <c r="P120" s="337"/>
      <c r="Q120" s="337"/>
      <c r="R120" s="337"/>
      <c r="S120" s="342"/>
      <c r="U120" s="250"/>
    </row>
    <row r="121" spans="1:21" s="35" customFormat="1" ht="48" customHeight="1">
      <c r="A121" s="49" t="s">
        <v>2287</v>
      </c>
      <c r="C121" s="42" t="s">
        <v>11</v>
      </c>
      <c r="D121" s="42" t="s">
        <v>2176</v>
      </c>
      <c r="E121" s="49" t="s">
        <v>26</v>
      </c>
      <c r="F121" s="42" t="s">
        <v>54</v>
      </c>
      <c r="H121" s="30"/>
      <c r="I121" s="30"/>
      <c r="K121" s="509" t="s">
        <v>2288</v>
      </c>
      <c r="L121" s="509"/>
      <c r="M121" s="523" t="s">
        <v>2289</v>
      </c>
      <c r="N121" s="523"/>
      <c r="O121" s="42"/>
      <c r="S121" s="49"/>
      <c r="U121" s="344"/>
    </row>
    <row r="122" spans="1:21" s="321" customFormat="1" outlineLevel="1">
      <c r="A122" s="209"/>
      <c r="C122" s="44" t="s">
        <v>24</v>
      </c>
      <c r="D122" s="44"/>
      <c r="E122" s="44" t="s">
        <v>58</v>
      </c>
      <c r="F122" s="44" t="s">
        <v>59</v>
      </c>
      <c r="H122" s="65"/>
      <c r="I122" s="65"/>
      <c r="K122" s="198"/>
      <c r="L122" s="209" t="s">
        <v>2247</v>
      </c>
      <c r="N122" s="209" t="s">
        <v>2248</v>
      </c>
      <c r="O122" s="323" t="str">
        <f>A129</f>
        <v>G3.01</v>
      </c>
      <c r="S122" s="200"/>
    </row>
    <row r="123" spans="1:21" s="321" customFormat="1" outlineLevel="1">
      <c r="A123" s="209"/>
      <c r="C123" s="44" t="s">
        <v>24</v>
      </c>
      <c r="D123" s="44"/>
      <c r="E123" s="44" t="s">
        <v>58</v>
      </c>
      <c r="F123" s="44" t="s">
        <v>59</v>
      </c>
      <c r="H123" s="65"/>
      <c r="I123" s="65"/>
      <c r="K123" s="198"/>
      <c r="L123" s="209" t="s">
        <v>2249</v>
      </c>
      <c r="N123" s="209" t="s">
        <v>2290</v>
      </c>
      <c r="O123" s="323" t="str">
        <f>A129</f>
        <v>G3.01</v>
      </c>
      <c r="S123" s="200"/>
    </row>
    <row r="124" spans="1:21" s="321" customFormat="1" outlineLevel="1">
      <c r="A124" s="209"/>
      <c r="C124" s="44" t="s">
        <v>24</v>
      </c>
      <c r="D124" s="44"/>
      <c r="E124" s="44" t="s">
        <v>58</v>
      </c>
      <c r="F124" s="44" t="s">
        <v>59</v>
      </c>
      <c r="H124" s="65"/>
      <c r="I124" s="65"/>
      <c r="K124" s="198"/>
      <c r="L124" s="209" t="s">
        <v>2251</v>
      </c>
      <c r="N124" s="209" t="s">
        <v>2252</v>
      </c>
      <c r="O124" s="323" t="str">
        <f>A129</f>
        <v>G3.01</v>
      </c>
      <c r="S124" s="200"/>
    </row>
    <row r="125" spans="1:21" s="321" customFormat="1" outlineLevel="1">
      <c r="A125" s="209"/>
      <c r="C125" s="44" t="s">
        <v>24</v>
      </c>
      <c r="D125" s="44"/>
      <c r="E125" s="44" t="s">
        <v>58</v>
      </c>
      <c r="F125" s="44" t="s">
        <v>59</v>
      </c>
      <c r="H125" s="65"/>
      <c r="I125" s="65"/>
      <c r="K125" s="198"/>
      <c r="L125" s="209" t="s">
        <v>2253</v>
      </c>
      <c r="N125" s="209" t="s">
        <v>2254</v>
      </c>
      <c r="O125" s="323" t="str">
        <f>A129</f>
        <v>G3.01</v>
      </c>
      <c r="S125" s="200"/>
    </row>
    <row r="126" spans="1:21" s="321" customFormat="1" outlineLevel="1">
      <c r="A126" s="209"/>
      <c r="C126" s="44" t="s">
        <v>24</v>
      </c>
      <c r="D126" s="44"/>
      <c r="E126" s="44" t="s">
        <v>58</v>
      </c>
      <c r="F126" s="44" t="s">
        <v>59</v>
      </c>
      <c r="H126" s="65"/>
      <c r="I126" s="65"/>
      <c r="K126" s="198"/>
      <c r="L126" s="209" t="s">
        <v>2243</v>
      </c>
      <c r="N126" s="209" t="s">
        <v>485</v>
      </c>
      <c r="O126" s="323" t="str">
        <f>A129</f>
        <v>G3.01</v>
      </c>
      <c r="S126" s="200"/>
    </row>
    <row r="127" spans="1:21" s="204" customFormat="1">
      <c r="A127" s="203" t="s">
        <v>998</v>
      </c>
      <c r="B127" s="205"/>
      <c r="C127" s="203"/>
      <c r="D127" s="205"/>
      <c r="E127" s="205"/>
      <c r="F127" s="205"/>
      <c r="G127" s="203"/>
      <c r="H127" s="203"/>
      <c r="I127" s="203"/>
      <c r="J127" s="203"/>
      <c r="K127" s="203"/>
      <c r="L127" s="205"/>
      <c r="M127" s="247"/>
      <c r="N127" s="261"/>
      <c r="O127" s="248"/>
      <c r="P127" s="203"/>
      <c r="Q127" s="203"/>
      <c r="R127" s="203"/>
      <c r="S127" s="269"/>
      <c r="U127" s="325"/>
    </row>
    <row r="128" spans="1:21" s="316" customFormat="1">
      <c r="A128" s="316" t="s">
        <v>2291</v>
      </c>
      <c r="B128" s="317"/>
      <c r="D128" s="317"/>
      <c r="E128" s="317"/>
      <c r="F128" s="317"/>
      <c r="L128" s="317"/>
      <c r="M128" s="317"/>
      <c r="N128" s="317"/>
      <c r="O128" s="318"/>
      <c r="S128" s="319"/>
      <c r="U128" s="320"/>
    </row>
    <row r="129" spans="1:21" s="321" customFormat="1" ht="47.25" customHeight="1">
      <c r="A129" s="49" t="s">
        <v>2292</v>
      </c>
      <c r="C129" s="42" t="s">
        <v>11</v>
      </c>
      <c r="D129" s="42" t="s">
        <v>137</v>
      </c>
      <c r="E129" s="42" t="s">
        <v>66</v>
      </c>
      <c r="F129" s="42" t="s">
        <v>21</v>
      </c>
      <c r="H129" s="65"/>
      <c r="I129" s="65"/>
      <c r="J129" s="65"/>
      <c r="K129" s="526" t="s">
        <v>2293</v>
      </c>
      <c r="L129" s="526"/>
      <c r="M129" s="527" t="s">
        <v>2294</v>
      </c>
      <c r="N129" s="527"/>
      <c r="O129" s="42"/>
      <c r="S129" s="200"/>
    </row>
    <row r="130" spans="1:21" s="321" customFormat="1" outlineLevel="1">
      <c r="A130" s="209"/>
      <c r="C130" s="209" t="s">
        <v>24</v>
      </c>
      <c r="D130" s="323" t="s">
        <v>2155</v>
      </c>
      <c r="E130" s="209" t="s">
        <v>58</v>
      </c>
      <c r="F130" s="209" t="s">
        <v>59</v>
      </c>
      <c r="H130" s="65"/>
      <c r="I130" s="65"/>
      <c r="J130" s="65"/>
      <c r="L130" s="324" t="s">
        <v>2156</v>
      </c>
      <c r="N130" s="209" t="s">
        <v>2156</v>
      </c>
      <c r="O130" s="42" t="str">
        <f>A140</f>
        <v>G3.02</v>
      </c>
      <c r="S130" s="200"/>
    </row>
    <row r="131" spans="1:21" s="321" customFormat="1" outlineLevel="1">
      <c r="A131" s="209"/>
      <c r="C131" s="209" t="s">
        <v>24</v>
      </c>
      <c r="D131" s="323" t="s">
        <v>2155</v>
      </c>
      <c r="E131" s="209" t="s">
        <v>58</v>
      </c>
      <c r="F131" s="209" t="s">
        <v>59</v>
      </c>
      <c r="H131" s="65"/>
      <c r="I131" s="65"/>
      <c r="J131" s="65"/>
      <c r="L131" s="324" t="s">
        <v>2157</v>
      </c>
      <c r="N131" s="209" t="s">
        <v>2157</v>
      </c>
      <c r="O131" s="42" t="str">
        <f>A140</f>
        <v>G3.02</v>
      </c>
      <c r="S131" s="200"/>
    </row>
    <row r="132" spans="1:21" s="321" customFormat="1" outlineLevel="1">
      <c r="A132" s="209"/>
      <c r="C132" s="209" t="s">
        <v>24</v>
      </c>
      <c r="D132" s="323" t="s">
        <v>2155</v>
      </c>
      <c r="E132" s="209" t="s">
        <v>58</v>
      </c>
      <c r="F132" s="209" t="s">
        <v>59</v>
      </c>
      <c r="H132" s="65"/>
      <c r="I132" s="65"/>
      <c r="J132" s="65"/>
      <c r="L132" s="324" t="s">
        <v>636</v>
      </c>
      <c r="N132" s="209" t="s">
        <v>637</v>
      </c>
      <c r="O132" s="42" t="str">
        <f>A140</f>
        <v>G3.02</v>
      </c>
      <c r="S132" s="200"/>
    </row>
    <row r="133" spans="1:21" s="321" customFormat="1" outlineLevel="1">
      <c r="A133" s="209"/>
      <c r="C133" s="209" t="s">
        <v>24</v>
      </c>
      <c r="D133" s="323" t="s">
        <v>20</v>
      </c>
      <c r="E133" s="323" t="s">
        <v>66</v>
      </c>
      <c r="F133" s="323" t="s">
        <v>2158</v>
      </c>
      <c r="H133" s="65"/>
      <c r="I133" s="65"/>
      <c r="J133" s="65"/>
      <c r="L133" s="324" t="s">
        <v>2259</v>
      </c>
      <c r="N133" s="209" t="s">
        <v>2260</v>
      </c>
      <c r="O133" s="42"/>
      <c r="S133" s="200"/>
    </row>
    <row r="134" spans="1:21" s="321" customFormat="1" outlineLevel="1">
      <c r="A134" s="209"/>
      <c r="C134" s="209" t="s">
        <v>24</v>
      </c>
      <c r="D134" s="323" t="s">
        <v>20</v>
      </c>
      <c r="E134" s="323" t="s">
        <v>66</v>
      </c>
      <c r="F134" s="323" t="s">
        <v>2158</v>
      </c>
      <c r="H134" s="65"/>
      <c r="I134" s="65"/>
      <c r="J134" s="65"/>
      <c r="L134" s="324" t="s">
        <v>2261</v>
      </c>
      <c r="N134" s="209" t="s">
        <v>2262</v>
      </c>
      <c r="O134" s="42"/>
      <c r="S134" s="200"/>
    </row>
    <row r="135" spans="1:21" s="321" customFormat="1" outlineLevel="1">
      <c r="A135" s="209"/>
      <c r="C135" s="209" t="s">
        <v>24</v>
      </c>
      <c r="D135" s="323" t="s">
        <v>20</v>
      </c>
      <c r="E135" s="323" t="s">
        <v>66</v>
      </c>
      <c r="F135" s="323" t="s">
        <v>2158</v>
      </c>
      <c r="H135" s="65"/>
      <c r="I135" s="65"/>
      <c r="J135" s="65"/>
      <c r="L135" s="324" t="s">
        <v>2295</v>
      </c>
      <c r="N135" s="209" t="s">
        <v>2296</v>
      </c>
      <c r="O135" s="42"/>
      <c r="S135" s="200"/>
    </row>
    <row r="136" spans="1:21" s="321" customFormat="1" outlineLevel="1">
      <c r="A136" s="209"/>
      <c r="C136" s="209" t="s">
        <v>24</v>
      </c>
      <c r="D136" s="323" t="s">
        <v>20</v>
      </c>
      <c r="E136" s="323" t="s">
        <v>66</v>
      </c>
      <c r="F136" s="323" t="s">
        <v>2158</v>
      </c>
      <c r="H136" s="65"/>
      <c r="I136" s="65"/>
      <c r="J136" s="65"/>
      <c r="L136" s="324" t="s">
        <v>2297</v>
      </c>
      <c r="N136" s="209" t="s">
        <v>2298</v>
      </c>
      <c r="O136" s="42" t="str">
        <f>A145</f>
        <v>G3.03</v>
      </c>
      <c r="S136" s="200"/>
    </row>
    <row r="137" spans="1:21" s="321" customFormat="1" outlineLevel="1">
      <c r="A137" s="209"/>
      <c r="C137" s="209" t="s">
        <v>24</v>
      </c>
      <c r="D137" s="323" t="s">
        <v>2155</v>
      </c>
      <c r="E137" s="209" t="s">
        <v>58</v>
      </c>
      <c r="F137" s="323" t="s">
        <v>59</v>
      </c>
      <c r="H137" s="65"/>
      <c r="I137" s="65"/>
      <c r="J137" s="65"/>
      <c r="L137" s="324" t="s">
        <v>2299</v>
      </c>
      <c r="N137" s="209" t="s">
        <v>2300</v>
      </c>
      <c r="O137" s="42" t="s">
        <v>2163</v>
      </c>
      <c r="S137" s="200"/>
    </row>
    <row r="138" spans="1:21" s="321" customFormat="1" outlineLevel="1">
      <c r="A138" s="209"/>
      <c r="C138" s="209" t="s">
        <v>24</v>
      </c>
      <c r="D138" s="323" t="s">
        <v>2155</v>
      </c>
      <c r="E138" s="209" t="s">
        <v>58</v>
      </c>
      <c r="F138" s="323" t="s">
        <v>59</v>
      </c>
      <c r="H138" s="65"/>
      <c r="I138" s="65"/>
      <c r="J138" s="65"/>
      <c r="L138" s="324" t="s">
        <v>484</v>
      </c>
      <c r="N138" s="209" t="s">
        <v>485</v>
      </c>
      <c r="O138" s="42" t="s">
        <v>2163</v>
      </c>
      <c r="S138" s="200"/>
    </row>
    <row r="139" spans="1:21" s="204" customFormat="1">
      <c r="A139" s="203" t="s">
        <v>2265</v>
      </c>
      <c r="B139" s="205"/>
      <c r="C139" s="203"/>
      <c r="D139" s="205"/>
      <c r="E139" s="205"/>
      <c r="F139" s="205"/>
      <c r="G139" s="203"/>
      <c r="H139" s="203"/>
      <c r="I139" s="203"/>
      <c r="J139" s="203"/>
      <c r="K139" s="203"/>
      <c r="L139" s="205"/>
      <c r="M139" s="247"/>
      <c r="N139" s="261"/>
      <c r="O139" s="248"/>
      <c r="P139" s="203"/>
      <c r="Q139" s="203"/>
      <c r="R139" s="203"/>
      <c r="S139" s="269"/>
      <c r="U139" s="325"/>
    </row>
    <row r="140" spans="1:21" s="321" customFormat="1" ht="35.25" customHeight="1">
      <c r="A140" s="49" t="s">
        <v>2301</v>
      </c>
      <c r="C140" s="42" t="s">
        <v>11</v>
      </c>
      <c r="D140" s="42" t="s">
        <v>137</v>
      </c>
      <c r="E140" s="42" t="s">
        <v>66</v>
      </c>
      <c r="F140" s="42" t="s">
        <v>21</v>
      </c>
      <c r="H140" s="65"/>
      <c r="I140" s="65"/>
      <c r="J140" s="65"/>
      <c r="K140" s="526" t="s">
        <v>2302</v>
      </c>
      <c r="L140" s="526"/>
      <c r="M140" s="527" t="s">
        <v>2303</v>
      </c>
      <c r="N140" s="527"/>
      <c r="O140" s="42"/>
      <c r="S140" s="200"/>
    </row>
    <row r="141" spans="1:21" s="321" customFormat="1" outlineLevel="1">
      <c r="A141" s="209"/>
      <c r="C141" s="209" t="s">
        <v>24</v>
      </c>
      <c r="D141" s="323" t="s">
        <v>2155</v>
      </c>
      <c r="E141" s="209" t="s">
        <v>58</v>
      </c>
      <c r="F141" s="209" t="s">
        <v>59</v>
      </c>
      <c r="H141" s="65"/>
      <c r="I141" s="65"/>
      <c r="J141" s="65"/>
      <c r="L141" s="324" t="s">
        <v>106</v>
      </c>
      <c r="N141" s="209" t="s">
        <v>107</v>
      </c>
      <c r="O141" s="42" t="str">
        <f>A200</f>
        <v>G4.01</v>
      </c>
      <c r="S141" s="200"/>
    </row>
    <row r="142" spans="1:21" s="321" customFormat="1" outlineLevel="1">
      <c r="A142" s="209"/>
      <c r="C142" s="209" t="s">
        <v>24</v>
      </c>
      <c r="D142" s="323" t="s">
        <v>20</v>
      </c>
      <c r="E142" s="323" t="s">
        <v>66</v>
      </c>
      <c r="F142" s="323" t="s">
        <v>2158</v>
      </c>
      <c r="H142" s="65"/>
      <c r="I142" s="65"/>
      <c r="J142" s="65"/>
      <c r="L142" s="324" t="s">
        <v>2304</v>
      </c>
      <c r="N142" s="209" t="s">
        <v>2305</v>
      </c>
      <c r="O142" s="42" t="str">
        <f>A148</f>
        <v>G3.04</v>
      </c>
      <c r="S142" s="200"/>
    </row>
    <row r="143" spans="1:21" s="204" customFormat="1">
      <c r="A143" s="203" t="s">
        <v>998</v>
      </c>
      <c r="B143" s="205"/>
      <c r="C143" s="203"/>
      <c r="D143" s="205"/>
      <c r="E143" s="205"/>
      <c r="F143" s="205"/>
      <c r="G143" s="203"/>
      <c r="H143" s="203"/>
      <c r="I143" s="203"/>
      <c r="J143" s="203"/>
      <c r="K143" s="203"/>
      <c r="L143" s="205"/>
      <c r="M143" s="247"/>
      <c r="N143" s="261"/>
      <c r="O143" s="248"/>
      <c r="P143" s="203"/>
      <c r="Q143" s="203"/>
      <c r="R143" s="203"/>
      <c r="S143" s="269"/>
      <c r="U143" s="325"/>
    </row>
    <row r="144" spans="1:21" s="204" customFormat="1">
      <c r="A144" s="203" t="s">
        <v>2306</v>
      </c>
      <c r="B144" s="205"/>
      <c r="C144" s="203"/>
      <c r="D144" s="205"/>
      <c r="E144" s="205"/>
      <c r="F144" s="205"/>
      <c r="G144" s="203"/>
      <c r="H144" s="203"/>
      <c r="I144" s="203"/>
      <c r="J144" s="203"/>
      <c r="K144" s="203"/>
      <c r="L144" s="205"/>
      <c r="M144" s="247"/>
      <c r="N144" s="261"/>
      <c r="O144" s="248"/>
      <c r="P144" s="203"/>
      <c r="Q144" s="203"/>
      <c r="R144" s="203"/>
      <c r="S144" s="269"/>
      <c r="U144" s="325"/>
    </row>
    <row r="145" spans="1:19" s="321" customFormat="1">
      <c r="A145" s="49" t="s">
        <v>2307</v>
      </c>
      <c r="C145" s="42" t="s">
        <v>11</v>
      </c>
      <c r="D145" s="42" t="s">
        <v>137</v>
      </c>
      <c r="E145" s="42" t="s">
        <v>2172</v>
      </c>
      <c r="F145" s="42" t="s">
        <v>54</v>
      </c>
      <c r="H145" s="65"/>
      <c r="I145" s="65"/>
      <c r="J145" s="65"/>
      <c r="K145" s="250" t="s">
        <v>2173</v>
      </c>
      <c r="L145" s="324"/>
      <c r="M145" s="321" t="s">
        <v>2308</v>
      </c>
      <c r="N145" s="209"/>
      <c r="O145" s="42"/>
      <c r="S145" s="200"/>
    </row>
    <row r="146" spans="1:19" s="321" customFormat="1" outlineLevel="1">
      <c r="A146" s="209"/>
      <c r="C146" s="209" t="s">
        <v>24</v>
      </c>
      <c r="D146" s="323" t="s">
        <v>2155</v>
      </c>
      <c r="E146" s="209" t="s">
        <v>58</v>
      </c>
      <c r="F146" s="209" t="s">
        <v>59</v>
      </c>
      <c r="H146" s="65"/>
      <c r="I146" s="65"/>
      <c r="J146" s="65"/>
      <c r="L146" s="324" t="s">
        <v>377</v>
      </c>
      <c r="N146" s="209" t="s">
        <v>378</v>
      </c>
      <c r="O146" s="42" t="str">
        <f>A148</f>
        <v>G3.04</v>
      </c>
      <c r="S146" s="200"/>
    </row>
    <row r="147" spans="1:19" s="321" customFormat="1" outlineLevel="1">
      <c r="A147" s="209"/>
      <c r="C147" s="209" t="s">
        <v>24</v>
      </c>
      <c r="D147" s="323" t="s">
        <v>2155</v>
      </c>
      <c r="E147" s="209" t="s">
        <v>58</v>
      </c>
      <c r="F147" s="209" t="s">
        <v>59</v>
      </c>
      <c r="H147" s="65"/>
      <c r="I147" s="65"/>
      <c r="J147" s="65"/>
      <c r="L147" s="324" t="s">
        <v>374</v>
      </c>
      <c r="N147" s="209" t="s">
        <v>375</v>
      </c>
      <c r="O147" s="42" t="str">
        <f>A148</f>
        <v>G3.04</v>
      </c>
      <c r="S147" s="200"/>
    </row>
    <row r="148" spans="1:19" s="35" customFormat="1">
      <c r="A148" s="49" t="s">
        <v>2309</v>
      </c>
      <c r="C148" s="42" t="s">
        <v>11</v>
      </c>
      <c r="D148" s="42" t="s">
        <v>2176</v>
      </c>
      <c r="E148" s="49" t="s">
        <v>2177</v>
      </c>
      <c r="F148" s="42" t="s">
        <v>54</v>
      </c>
      <c r="H148" s="30"/>
      <c r="I148" s="30"/>
      <c r="K148" s="250" t="s">
        <v>2310</v>
      </c>
      <c r="M148" s="44" t="s">
        <v>2311</v>
      </c>
      <c r="N148" s="44"/>
      <c r="O148" s="42"/>
      <c r="S148" s="49"/>
    </row>
    <row r="149" spans="1:19" s="321" customFormat="1" outlineLevel="1">
      <c r="A149" s="209"/>
      <c r="C149" s="209" t="s">
        <v>24</v>
      </c>
      <c r="D149" s="323"/>
      <c r="E149" s="209" t="s">
        <v>58</v>
      </c>
      <c r="F149" s="209" t="s">
        <v>59</v>
      </c>
      <c r="H149" s="65"/>
      <c r="I149" s="65"/>
      <c r="J149" s="65"/>
      <c r="L149" s="324" t="s">
        <v>2180</v>
      </c>
      <c r="N149" s="209" t="s">
        <v>2181</v>
      </c>
      <c r="O149" s="42" t="str">
        <f>A167</f>
        <v>G3.05</v>
      </c>
      <c r="S149" s="200"/>
    </row>
    <row r="150" spans="1:19" s="321" customFormat="1" outlineLevel="1">
      <c r="A150" s="209"/>
      <c r="C150" s="209" t="s">
        <v>24</v>
      </c>
      <c r="D150" s="323"/>
      <c r="E150" s="209" t="s">
        <v>58</v>
      </c>
      <c r="F150" s="209" t="s">
        <v>59</v>
      </c>
      <c r="H150" s="65"/>
      <c r="I150" s="65"/>
      <c r="J150" s="65"/>
      <c r="L150" s="324" t="s">
        <v>2182</v>
      </c>
      <c r="N150" s="209" t="s">
        <v>2275</v>
      </c>
      <c r="O150" s="42" t="str">
        <f>A167</f>
        <v>G3.05</v>
      </c>
      <c r="S150" s="200"/>
    </row>
    <row r="151" spans="1:19" s="321" customFormat="1" outlineLevel="1">
      <c r="A151" s="209"/>
      <c r="C151" s="209" t="s">
        <v>24</v>
      </c>
      <c r="D151" s="323"/>
      <c r="E151" s="209" t="s">
        <v>58</v>
      </c>
      <c r="F151" s="209" t="s">
        <v>59</v>
      </c>
      <c r="H151" s="65"/>
      <c r="I151" s="65"/>
      <c r="J151" s="65"/>
      <c r="L151" s="324" t="s">
        <v>2184</v>
      </c>
      <c r="N151" s="209" t="s">
        <v>2185</v>
      </c>
      <c r="O151" s="42" t="str">
        <f>A167</f>
        <v>G3.05</v>
      </c>
      <c r="S151" s="200"/>
    </row>
    <row r="152" spans="1:19" s="321" customFormat="1" outlineLevel="1">
      <c r="A152" s="209"/>
      <c r="C152" s="209" t="s">
        <v>24</v>
      </c>
      <c r="D152" s="323"/>
      <c r="E152" s="209" t="s">
        <v>58</v>
      </c>
      <c r="F152" s="209" t="s">
        <v>59</v>
      </c>
      <c r="H152" s="65"/>
      <c r="I152" s="65"/>
      <c r="J152" s="65"/>
      <c r="L152" s="324" t="s">
        <v>2186</v>
      </c>
      <c r="N152" s="209" t="s">
        <v>2187</v>
      </c>
      <c r="O152" s="42" t="str">
        <f>A167</f>
        <v>G3.05</v>
      </c>
      <c r="S152" s="200"/>
    </row>
    <row r="153" spans="1:19" s="321" customFormat="1" outlineLevel="1">
      <c r="A153" s="209"/>
      <c r="C153" s="209" t="s">
        <v>24</v>
      </c>
      <c r="E153" s="209" t="s">
        <v>58</v>
      </c>
      <c r="F153" s="209" t="s">
        <v>59</v>
      </c>
      <c r="H153" s="65"/>
      <c r="I153" s="65"/>
      <c r="J153" s="65"/>
      <c r="L153" s="324" t="s">
        <v>2188</v>
      </c>
      <c r="N153" s="209" t="s">
        <v>2189</v>
      </c>
      <c r="O153" s="42" t="str">
        <f>A167</f>
        <v>G3.05</v>
      </c>
      <c r="S153" s="200"/>
    </row>
    <row r="154" spans="1:19" s="321" customFormat="1" outlineLevel="1">
      <c r="A154" s="209"/>
      <c r="C154" s="209" t="s">
        <v>24</v>
      </c>
      <c r="D154" s="323"/>
      <c r="E154" s="209" t="s">
        <v>58</v>
      </c>
      <c r="F154" s="209" t="s">
        <v>59</v>
      </c>
      <c r="H154" s="65"/>
      <c r="I154" s="65"/>
      <c r="J154" s="65"/>
      <c r="L154" s="324" t="s">
        <v>2190</v>
      </c>
      <c r="N154" s="209" t="s">
        <v>2191</v>
      </c>
      <c r="O154" s="42" t="str">
        <f>A167</f>
        <v>G3.05</v>
      </c>
      <c r="S154" s="200"/>
    </row>
    <row r="155" spans="1:19" s="321" customFormat="1" outlineLevel="1">
      <c r="A155" s="209"/>
      <c r="C155" s="209" t="s">
        <v>24</v>
      </c>
      <c r="D155" s="323"/>
      <c r="E155" s="209" t="s">
        <v>58</v>
      </c>
      <c r="F155" s="209" t="s">
        <v>59</v>
      </c>
      <c r="H155" s="65"/>
      <c r="I155" s="65"/>
      <c r="J155" s="65"/>
      <c r="L155" s="324" t="s">
        <v>2192</v>
      </c>
      <c r="N155" s="209" t="s">
        <v>2193</v>
      </c>
      <c r="O155" s="42" t="str">
        <f>A167</f>
        <v>G3.05</v>
      </c>
      <c r="S155" s="200"/>
    </row>
    <row r="156" spans="1:19" s="321" customFormat="1" outlineLevel="1">
      <c r="A156" s="209"/>
      <c r="C156" s="209" t="s">
        <v>24</v>
      </c>
      <c r="D156" s="323"/>
      <c r="E156" s="209" t="s">
        <v>58</v>
      </c>
      <c r="F156" s="209" t="s">
        <v>59</v>
      </c>
      <c r="H156" s="65"/>
      <c r="I156" s="65"/>
      <c r="J156" s="65"/>
      <c r="L156" s="324" t="s">
        <v>2194</v>
      </c>
      <c r="N156" s="209" t="s">
        <v>2195</v>
      </c>
      <c r="O156" s="42" t="str">
        <f>A167</f>
        <v>G3.05</v>
      </c>
      <c r="S156" s="200"/>
    </row>
    <row r="157" spans="1:19" s="321" customFormat="1" outlineLevel="1">
      <c r="A157" s="209"/>
      <c r="C157" s="209" t="s">
        <v>24</v>
      </c>
      <c r="D157" s="323"/>
      <c r="E157" s="209" t="s">
        <v>58</v>
      </c>
      <c r="F157" s="209" t="s">
        <v>59</v>
      </c>
      <c r="H157" s="65"/>
      <c r="I157" s="65"/>
      <c r="J157" s="65"/>
      <c r="L157" s="324" t="s">
        <v>2196</v>
      </c>
      <c r="N157" s="209" t="s">
        <v>2197</v>
      </c>
      <c r="O157" s="42" t="str">
        <f>A167</f>
        <v>G3.05</v>
      </c>
      <c r="S157" s="200"/>
    </row>
    <row r="158" spans="1:19" s="321" customFormat="1" outlineLevel="1">
      <c r="A158" s="209"/>
      <c r="C158" s="209" t="s">
        <v>24</v>
      </c>
      <c r="D158" s="323"/>
      <c r="E158" s="209" t="s">
        <v>58</v>
      </c>
      <c r="F158" s="209" t="s">
        <v>59</v>
      </c>
      <c r="H158" s="65"/>
      <c r="I158" s="65"/>
      <c r="J158" s="65"/>
      <c r="L158" s="324" t="s">
        <v>2198</v>
      </c>
      <c r="N158" s="209" t="s">
        <v>2199</v>
      </c>
      <c r="O158" s="42" t="str">
        <f>A167</f>
        <v>G3.05</v>
      </c>
      <c r="S158" s="200"/>
    </row>
    <row r="159" spans="1:19" s="321" customFormat="1" outlineLevel="1">
      <c r="A159" s="209"/>
      <c r="C159" s="209" t="s">
        <v>24</v>
      </c>
      <c r="D159" s="323"/>
      <c r="E159" s="209" t="s">
        <v>58</v>
      </c>
      <c r="F159" s="209" t="s">
        <v>59</v>
      </c>
      <c r="H159" s="65"/>
      <c r="I159" s="65"/>
      <c r="J159" s="65"/>
      <c r="L159" s="324" t="s">
        <v>2200</v>
      </c>
      <c r="N159" s="209" t="s">
        <v>2201</v>
      </c>
      <c r="O159" s="42" t="str">
        <f>A167</f>
        <v>G3.05</v>
      </c>
      <c r="S159" s="200"/>
    </row>
    <row r="160" spans="1:19" s="321" customFormat="1" outlineLevel="1">
      <c r="A160" s="209"/>
      <c r="C160" s="209" t="s">
        <v>24</v>
      </c>
      <c r="D160" s="323"/>
      <c r="E160" s="209" t="s">
        <v>58</v>
      </c>
      <c r="F160" s="209" t="s">
        <v>59</v>
      </c>
      <c r="H160" s="65"/>
      <c r="I160" s="65"/>
      <c r="J160" s="65"/>
      <c r="L160" s="324" t="s">
        <v>2202</v>
      </c>
      <c r="N160" s="209" t="s">
        <v>2203</v>
      </c>
      <c r="O160" s="42" t="str">
        <f>A167</f>
        <v>G3.05</v>
      </c>
      <c r="S160" s="200"/>
    </row>
    <row r="161" spans="1:21" s="321" customFormat="1" outlineLevel="1">
      <c r="A161" s="209"/>
      <c r="C161" s="209" t="s">
        <v>24</v>
      </c>
      <c r="E161" s="209" t="s">
        <v>58</v>
      </c>
      <c r="F161" s="209" t="s">
        <v>59</v>
      </c>
      <c r="H161" s="65"/>
      <c r="I161" s="65"/>
      <c r="J161" s="65"/>
      <c r="L161" s="324" t="s">
        <v>2204</v>
      </c>
      <c r="N161" s="209" t="s">
        <v>2205</v>
      </c>
      <c r="O161" s="42" t="str">
        <f>A167</f>
        <v>G3.05</v>
      </c>
      <c r="S161" s="200"/>
    </row>
    <row r="162" spans="1:21" s="321" customFormat="1" outlineLevel="1">
      <c r="A162" s="209"/>
      <c r="C162" s="209" t="s">
        <v>24</v>
      </c>
      <c r="D162" s="323"/>
      <c r="E162" s="209" t="s">
        <v>58</v>
      </c>
      <c r="F162" s="209" t="s">
        <v>59</v>
      </c>
      <c r="H162" s="65"/>
      <c r="I162" s="65"/>
      <c r="J162" s="65"/>
      <c r="L162" s="324" t="s">
        <v>2206</v>
      </c>
      <c r="N162" s="209" t="s">
        <v>2207</v>
      </c>
      <c r="O162" s="42" t="str">
        <f>A167</f>
        <v>G3.05</v>
      </c>
      <c r="S162" s="200"/>
    </row>
    <row r="163" spans="1:21" s="321" customFormat="1" outlineLevel="1">
      <c r="A163" s="209"/>
      <c r="C163" s="209" t="s">
        <v>24</v>
      </c>
      <c r="D163" s="323"/>
      <c r="E163" s="209" t="s">
        <v>58</v>
      </c>
      <c r="F163" s="209" t="s">
        <v>59</v>
      </c>
      <c r="H163" s="65"/>
      <c r="I163" s="65"/>
      <c r="J163" s="65"/>
      <c r="L163" s="324" t="s">
        <v>2208</v>
      </c>
      <c r="N163" s="209" t="s">
        <v>2209</v>
      </c>
      <c r="O163" s="42" t="str">
        <f>A167</f>
        <v>G3.05</v>
      </c>
      <c r="S163" s="200"/>
    </row>
    <row r="164" spans="1:21" s="321" customFormat="1" outlineLevel="1">
      <c r="A164" s="209"/>
      <c r="C164" s="209" t="s">
        <v>24</v>
      </c>
      <c r="D164" s="323"/>
      <c r="E164" s="209" t="s">
        <v>58</v>
      </c>
      <c r="F164" s="209" t="s">
        <v>59</v>
      </c>
      <c r="H164" s="65"/>
      <c r="I164" s="65"/>
      <c r="J164" s="65"/>
      <c r="L164" s="324" t="s">
        <v>2210</v>
      </c>
      <c r="N164" s="209" t="s">
        <v>2211</v>
      </c>
      <c r="O164" s="42" t="str">
        <f>A167</f>
        <v>G3.05</v>
      </c>
      <c r="S164" s="200"/>
    </row>
    <row r="165" spans="1:21" s="321" customFormat="1" outlineLevel="1">
      <c r="A165" s="209"/>
      <c r="C165" s="209" t="s">
        <v>24</v>
      </c>
      <c r="E165" s="209" t="s">
        <v>58</v>
      </c>
      <c r="F165" s="209" t="s">
        <v>59</v>
      </c>
      <c r="H165" s="65"/>
      <c r="I165" s="65"/>
      <c r="J165" s="65"/>
      <c r="L165" s="324" t="s">
        <v>2212</v>
      </c>
      <c r="N165" s="209" t="s">
        <v>2213</v>
      </c>
      <c r="O165" s="42" t="str">
        <f>A166</f>
        <v>G3.04x</v>
      </c>
      <c r="S165" s="200"/>
    </row>
    <row r="166" spans="1:21" s="35" customFormat="1">
      <c r="A166" s="49" t="s">
        <v>2312</v>
      </c>
      <c r="C166" s="42" t="s">
        <v>11</v>
      </c>
      <c r="D166" s="42" t="s">
        <v>20</v>
      </c>
      <c r="E166" s="49" t="s">
        <v>66</v>
      </c>
      <c r="F166" s="42" t="s">
        <v>21</v>
      </c>
      <c r="H166" s="30"/>
      <c r="I166" s="30"/>
      <c r="K166" s="49" t="s">
        <v>2215</v>
      </c>
      <c r="M166" s="44" t="s">
        <v>2313</v>
      </c>
      <c r="N166" s="44"/>
      <c r="O166" s="42" t="str">
        <f>A167</f>
        <v>G3.05</v>
      </c>
      <c r="S166" s="49"/>
    </row>
    <row r="167" spans="1:21" s="321" customFormat="1" ht="32.25" customHeight="1">
      <c r="A167" s="49" t="s">
        <v>2314</v>
      </c>
      <c r="C167" s="42" t="s">
        <v>11</v>
      </c>
      <c r="D167" s="42" t="s">
        <v>137</v>
      </c>
      <c r="E167" s="42" t="s">
        <v>2172</v>
      </c>
      <c r="F167" s="42" t="s">
        <v>54</v>
      </c>
      <c r="H167" s="65"/>
      <c r="I167" s="65"/>
      <c r="J167" s="65"/>
      <c r="K167" s="526" t="s">
        <v>2218</v>
      </c>
      <c r="L167" s="526"/>
      <c r="M167" s="527" t="s">
        <v>2315</v>
      </c>
      <c r="N167" s="527"/>
      <c r="O167" s="42"/>
      <c r="S167" s="200"/>
    </row>
    <row r="168" spans="1:21" s="321" customFormat="1" outlineLevel="1">
      <c r="A168" s="209"/>
      <c r="C168" s="209" t="s">
        <v>24</v>
      </c>
      <c r="D168" s="323" t="s">
        <v>2155</v>
      </c>
      <c r="E168" s="209" t="s">
        <v>58</v>
      </c>
      <c r="F168" s="209" t="s">
        <v>59</v>
      </c>
      <c r="H168" s="65"/>
      <c r="I168" s="65"/>
      <c r="J168" s="65"/>
      <c r="L168" s="324" t="s">
        <v>2220</v>
      </c>
      <c r="N168" s="209" t="s">
        <v>2221</v>
      </c>
      <c r="O168" s="42" t="str">
        <f>A177</f>
        <v>G3.10</v>
      </c>
      <c r="S168" s="200"/>
    </row>
    <row r="169" spans="1:21" s="321" customFormat="1" outlineLevel="1">
      <c r="A169" s="209"/>
      <c r="C169" s="209" t="s">
        <v>24</v>
      </c>
      <c r="D169" s="323" t="s">
        <v>2155</v>
      </c>
      <c r="E169" s="209" t="s">
        <v>58</v>
      </c>
      <c r="F169" s="209" t="s">
        <v>59</v>
      </c>
      <c r="H169" s="65"/>
      <c r="I169" s="65"/>
      <c r="J169" s="65"/>
      <c r="L169" s="324" t="s">
        <v>2222</v>
      </c>
      <c r="N169" s="209" t="s">
        <v>2223</v>
      </c>
      <c r="O169" s="42" t="str">
        <f>A177</f>
        <v>G3.10</v>
      </c>
      <c r="S169" s="200"/>
    </row>
    <row r="170" spans="1:21" s="321" customFormat="1" outlineLevel="1">
      <c r="A170" s="209"/>
      <c r="C170" s="209" t="s">
        <v>24</v>
      </c>
      <c r="D170" s="323" t="s">
        <v>2155</v>
      </c>
      <c r="E170" s="209" t="s">
        <v>58</v>
      </c>
      <c r="F170" s="209" t="s">
        <v>59</v>
      </c>
      <c r="H170" s="65"/>
      <c r="I170" s="65"/>
      <c r="J170" s="65"/>
      <c r="L170" s="324" t="s">
        <v>2224</v>
      </c>
      <c r="N170" s="209" t="s">
        <v>2225</v>
      </c>
      <c r="O170" s="42" t="str">
        <f>A177</f>
        <v>G3.10</v>
      </c>
      <c r="S170" s="200"/>
    </row>
    <row r="171" spans="1:21" s="321" customFormat="1" outlineLevel="1">
      <c r="A171" s="209"/>
      <c r="C171" s="209" t="s">
        <v>24</v>
      </c>
      <c r="D171" s="323" t="s">
        <v>2155</v>
      </c>
      <c r="E171" s="209" t="s">
        <v>58</v>
      </c>
      <c r="F171" s="209" t="s">
        <v>59</v>
      </c>
      <c r="H171" s="65"/>
      <c r="I171" s="65"/>
      <c r="J171" s="65"/>
      <c r="L171" s="324" t="s">
        <v>2226</v>
      </c>
      <c r="N171" s="209" t="s">
        <v>2227</v>
      </c>
      <c r="O171" s="42" t="str">
        <f>A177</f>
        <v>G3.10</v>
      </c>
      <c r="S171" s="200"/>
    </row>
    <row r="172" spans="1:21" s="321" customFormat="1" outlineLevel="1">
      <c r="A172" s="209"/>
      <c r="C172" s="209" t="s">
        <v>24</v>
      </c>
      <c r="D172" s="323" t="s">
        <v>2155</v>
      </c>
      <c r="E172" s="209" t="s">
        <v>58</v>
      </c>
      <c r="F172" s="209" t="s">
        <v>59</v>
      </c>
      <c r="H172" s="65"/>
      <c r="I172" s="65"/>
      <c r="J172" s="65"/>
      <c r="L172" s="324" t="s">
        <v>2228</v>
      </c>
      <c r="N172" s="209" t="s">
        <v>2229</v>
      </c>
      <c r="O172" s="42" t="str">
        <f>A177</f>
        <v>G3.10</v>
      </c>
      <c r="S172" s="200"/>
    </row>
    <row r="173" spans="1:21" s="321" customFormat="1" outlineLevel="1">
      <c r="A173" s="209"/>
      <c r="C173" s="209" t="s">
        <v>24</v>
      </c>
      <c r="D173" s="323" t="s">
        <v>2155</v>
      </c>
      <c r="E173" s="209" t="s">
        <v>58</v>
      </c>
      <c r="F173" s="209" t="s">
        <v>59</v>
      </c>
      <c r="H173" s="65"/>
      <c r="I173" s="65"/>
      <c r="J173" s="65"/>
      <c r="L173" s="324" t="s">
        <v>484</v>
      </c>
      <c r="N173" s="209" t="s">
        <v>485</v>
      </c>
      <c r="O173" s="42" t="str">
        <f>A177</f>
        <v>G3.10</v>
      </c>
      <c r="S173" s="200"/>
    </row>
    <row r="174" spans="1:21" s="204" customFormat="1">
      <c r="A174" s="203" t="s">
        <v>998</v>
      </c>
      <c r="B174" s="205"/>
      <c r="C174" s="203"/>
      <c r="D174" s="205"/>
      <c r="E174" s="205"/>
      <c r="F174" s="205"/>
      <c r="G174" s="203"/>
      <c r="H174" s="203"/>
      <c r="I174" s="203"/>
      <c r="J174" s="203"/>
      <c r="K174" s="203"/>
      <c r="L174" s="205"/>
      <c r="M174" s="247"/>
      <c r="N174" s="261"/>
      <c r="O174" s="248"/>
      <c r="P174" s="203"/>
      <c r="Q174" s="203"/>
      <c r="R174" s="203"/>
      <c r="S174" s="269"/>
      <c r="U174" s="325"/>
    </row>
    <row r="175" spans="1:21" s="204" customFormat="1">
      <c r="A175" s="203" t="s">
        <v>2230</v>
      </c>
      <c r="B175" s="205"/>
      <c r="C175" s="203"/>
      <c r="D175" s="205"/>
      <c r="E175" s="205"/>
      <c r="F175" s="205"/>
      <c r="G175" s="203"/>
      <c r="H175" s="203"/>
      <c r="I175" s="203"/>
      <c r="J175" s="203"/>
      <c r="K175" s="203"/>
      <c r="L175" s="205"/>
      <c r="M175" s="247"/>
      <c r="N175" s="261"/>
      <c r="O175" s="248"/>
      <c r="P175" s="203"/>
      <c r="Q175" s="203"/>
      <c r="R175" s="203"/>
      <c r="S175" s="269"/>
      <c r="U175" s="325"/>
    </row>
    <row r="176" spans="1:21" s="343" customFormat="1">
      <c r="B176" s="338"/>
      <c r="C176" s="337"/>
      <c r="D176" s="338"/>
      <c r="E176" s="338"/>
      <c r="F176" s="338"/>
      <c r="G176" s="337"/>
      <c r="H176" s="337"/>
      <c r="I176" s="337"/>
      <c r="J176" s="337"/>
      <c r="K176" s="337"/>
      <c r="L176" s="338"/>
      <c r="M176" s="339"/>
      <c r="N176" s="340"/>
      <c r="O176" s="341"/>
      <c r="P176" s="337"/>
      <c r="Q176" s="337"/>
      <c r="R176" s="337"/>
      <c r="S176" s="342"/>
      <c r="U176" s="250"/>
    </row>
    <row r="177" spans="1:21" s="343" customFormat="1" ht="29.25" customHeight="1">
      <c r="A177" s="337" t="s">
        <v>2316</v>
      </c>
      <c r="B177" s="338"/>
      <c r="C177" s="337" t="s">
        <v>309</v>
      </c>
      <c r="D177" s="338"/>
      <c r="E177" s="338"/>
      <c r="F177" s="338"/>
      <c r="G177" s="337"/>
      <c r="H177" s="337"/>
      <c r="I177" s="337"/>
      <c r="J177" s="337"/>
      <c r="K177" s="528" t="s">
        <v>2317</v>
      </c>
      <c r="L177" s="528"/>
      <c r="M177" s="529" t="s">
        <v>2318</v>
      </c>
      <c r="N177" s="529"/>
      <c r="O177" s="341" t="str">
        <f>A180</f>
        <v>G3.11</v>
      </c>
      <c r="P177" s="337"/>
      <c r="Q177" s="337"/>
      <c r="R177" s="337"/>
      <c r="S177" s="342"/>
      <c r="U177" s="250"/>
    </row>
    <row r="178" spans="1:21" s="343" customFormat="1">
      <c r="A178" s="337" t="s">
        <v>2319</v>
      </c>
      <c r="B178" s="338"/>
      <c r="C178" s="337"/>
      <c r="D178" s="338"/>
      <c r="E178" s="338"/>
      <c r="F178" s="338"/>
      <c r="G178" s="337"/>
      <c r="H178" s="337"/>
      <c r="I178" s="337"/>
      <c r="J178" s="337"/>
      <c r="K178" s="337"/>
      <c r="L178" s="338"/>
      <c r="M178" s="339"/>
      <c r="N178" s="340"/>
      <c r="O178" s="341"/>
      <c r="P178" s="337"/>
      <c r="Q178" s="337"/>
      <c r="R178" s="337"/>
      <c r="S178" s="342"/>
      <c r="U178" s="250"/>
    </row>
    <row r="179" spans="1:21" s="343" customFormat="1">
      <c r="A179" s="337" t="s">
        <v>2235</v>
      </c>
      <c r="B179" s="338"/>
      <c r="C179" s="337"/>
      <c r="D179" s="338"/>
      <c r="E179" s="338"/>
      <c r="F179" s="338"/>
      <c r="G179" s="337"/>
      <c r="H179" s="337"/>
      <c r="I179" s="337"/>
      <c r="J179" s="337"/>
      <c r="K179" s="337"/>
      <c r="L179" s="338"/>
      <c r="M179" s="339"/>
      <c r="N179" s="340"/>
      <c r="O179" s="341"/>
      <c r="P179" s="337"/>
      <c r="Q179" s="337"/>
      <c r="R179" s="337"/>
      <c r="S179" s="342"/>
      <c r="U179" s="250"/>
    </row>
    <row r="180" spans="1:21" s="35" customFormat="1">
      <c r="A180" s="49" t="s">
        <v>2320</v>
      </c>
      <c r="C180" s="42" t="s">
        <v>11</v>
      </c>
      <c r="D180" s="42" t="s">
        <v>2176</v>
      </c>
      <c r="E180" s="49" t="s">
        <v>26</v>
      </c>
      <c r="F180" s="42" t="s">
        <v>54</v>
      </c>
      <c r="H180" s="30"/>
      <c r="I180" s="30"/>
      <c r="K180" s="113" t="s">
        <v>2237</v>
      </c>
      <c r="M180" s="44" t="s">
        <v>2321</v>
      </c>
      <c r="N180" s="44"/>
      <c r="O180" s="42"/>
      <c r="S180" s="49"/>
      <c r="U180" s="344"/>
    </row>
    <row r="181" spans="1:21" s="321" customFormat="1" outlineLevel="1">
      <c r="A181" s="209"/>
      <c r="C181" s="44" t="s">
        <v>24</v>
      </c>
      <c r="D181" s="44"/>
      <c r="E181" s="44" t="s">
        <v>58</v>
      </c>
      <c r="F181" s="44" t="s">
        <v>59</v>
      </c>
      <c r="H181" s="65"/>
      <c r="I181" s="65"/>
      <c r="K181" s="198"/>
      <c r="L181" s="209" t="s">
        <v>2239</v>
      </c>
      <c r="N181" s="209" t="s">
        <v>2286</v>
      </c>
      <c r="O181" s="323" t="str">
        <f>A185</f>
        <v>G3.20</v>
      </c>
      <c r="S181" s="200"/>
    </row>
    <row r="182" spans="1:21" s="321" customFormat="1" outlineLevel="1">
      <c r="A182" s="209"/>
      <c r="C182" s="44" t="s">
        <v>24</v>
      </c>
      <c r="D182" s="44"/>
      <c r="E182" s="44" t="s">
        <v>58</v>
      </c>
      <c r="F182" s="44" t="s">
        <v>59</v>
      </c>
      <c r="H182" s="65"/>
      <c r="I182" s="65"/>
      <c r="K182" s="198"/>
      <c r="L182" s="209" t="s">
        <v>2241</v>
      </c>
      <c r="N182" s="209" t="s">
        <v>2242</v>
      </c>
      <c r="O182" s="323" t="str">
        <f>A185</f>
        <v>G3.20</v>
      </c>
      <c r="S182" s="200"/>
    </row>
    <row r="183" spans="1:21" s="321" customFormat="1" outlineLevel="1">
      <c r="A183" s="209"/>
      <c r="C183" s="44" t="s">
        <v>24</v>
      </c>
      <c r="D183" s="44"/>
      <c r="E183" s="44" t="s">
        <v>58</v>
      </c>
      <c r="F183" s="44" t="s">
        <v>59</v>
      </c>
      <c r="H183" s="65"/>
      <c r="I183" s="65"/>
      <c r="K183" s="198"/>
      <c r="L183" s="209" t="s">
        <v>2243</v>
      </c>
      <c r="N183" s="209" t="s">
        <v>485</v>
      </c>
      <c r="O183" s="323" t="str">
        <f>A185</f>
        <v>G3.20</v>
      </c>
      <c r="S183" s="200"/>
    </row>
    <row r="184" spans="1:21" s="343" customFormat="1">
      <c r="B184" s="338"/>
      <c r="C184" s="337"/>
      <c r="D184" s="338"/>
      <c r="E184" s="338"/>
      <c r="F184" s="338"/>
      <c r="G184" s="337"/>
      <c r="H184" s="337"/>
      <c r="I184" s="337"/>
      <c r="J184" s="337"/>
      <c r="K184" s="337"/>
      <c r="L184" s="338"/>
      <c r="M184" s="339"/>
      <c r="N184" s="340"/>
      <c r="O184" s="341"/>
      <c r="P184" s="337"/>
      <c r="Q184" s="337"/>
      <c r="R184" s="337"/>
      <c r="S184" s="342"/>
      <c r="U184" s="250"/>
    </row>
    <row r="185" spans="1:21" s="35" customFormat="1" ht="51" customHeight="1">
      <c r="A185" s="49" t="s">
        <v>2322</v>
      </c>
      <c r="C185" s="42" t="s">
        <v>11</v>
      </c>
      <c r="D185" s="42" t="s">
        <v>2176</v>
      </c>
      <c r="E185" s="49" t="s">
        <v>26</v>
      </c>
      <c r="F185" s="42" t="s">
        <v>54</v>
      </c>
      <c r="H185" s="30"/>
      <c r="I185" s="30"/>
      <c r="K185" s="509" t="s">
        <v>2323</v>
      </c>
      <c r="L185" s="509"/>
      <c r="M185" s="523" t="s">
        <v>2324</v>
      </c>
      <c r="N185" s="523"/>
      <c r="O185" s="42"/>
      <c r="S185" s="49"/>
      <c r="U185" s="344"/>
    </row>
    <row r="186" spans="1:21" s="321" customFormat="1" outlineLevel="1">
      <c r="A186" s="209"/>
      <c r="C186" s="44" t="s">
        <v>24</v>
      </c>
      <c r="D186" s="44"/>
      <c r="E186" s="44" t="s">
        <v>58</v>
      </c>
      <c r="F186" s="44" t="s">
        <v>59</v>
      </c>
      <c r="H186" s="65"/>
      <c r="I186" s="65"/>
      <c r="K186" s="198"/>
      <c r="L186" s="209" t="s">
        <v>2247</v>
      </c>
      <c r="N186" s="209" t="s">
        <v>2248</v>
      </c>
      <c r="O186" s="323" t="str">
        <f>A191</f>
        <v>G3.21</v>
      </c>
      <c r="S186" s="200"/>
    </row>
    <row r="187" spans="1:21" s="321" customFormat="1" outlineLevel="1">
      <c r="A187" s="209"/>
      <c r="C187" s="44" t="s">
        <v>24</v>
      </c>
      <c r="D187" s="44"/>
      <c r="E187" s="44" t="s">
        <v>58</v>
      </c>
      <c r="F187" s="44" t="s">
        <v>59</v>
      </c>
      <c r="H187" s="65"/>
      <c r="I187" s="65"/>
      <c r="K187" s="198"/>
      <c r="L187" s="209" t="s">
        <v>2249</v>
      </c>
      <c r="N187" s="209" t="s">
        <v>2290</v>
      </c>
      <c r="O187" s="323" t="str">
        <f>A191</f>
        <v>G3.21</v>
      </c>
      <c r="S187" s="200"/>
    </row>
    <row r="188" spans="1:21" s="321" customFormat="1" outlineLevel="1">
      <c r="A188" s="209"/>
      <c r="C188" s="44" t="s">
        <v>24</v>
      </c>
      <c r="D188" s="44"/>
      <c r="E188" s="44" t="s">
        <v>58</v>
      </c>
      <c r="F188" s="44" t="s">
        <v>59</v>
      </c>
      <c r="H188" s="65"/>
      <c r="I188" s="65"/>
      <c r="K188" s="198"/>
      <c r="L188" s="209" t="s">
        <v>2251</v>
      </c>
      <c r="N188" s="209" t="s">
        <v>2252</v>
      </c>
      <c r="O188" s="323" t="str">
        <f>A191</f>
        <v>G3.21</v>
      </c>
      <c r="S188" s="200"/>
    </row>
    <row r="189" spans="1:21" s="321" customFormat="1" outlineLevel="1">
      <c r="A189" s="209"/>
      <c r="C189" s="44" t="s">
        <v>24</v>
      </c>
      <c r="D189" s="44"/>
      <c r="E189" s="44" t="s">
        <v>58</v>
      </c>
      <c r="F189" s="44" t="s">
        <v>59</v>
      </c>
      <c r="H189" s="65"/>
      <c r="I189" s="65"/>
      <c r="K189" s="198"/>
      <c r="L189" s="209" t="s">
        <v>2253</v>
      </c>
      <c r="N189" s="209" t="s">
        <v>2254</v>
      </c>
      <c r="O189" s="323" t="str">
        <f>A191</f>
        <v>G3.21</v>
      </c>
      <c r="S189" s="200"/>
    </row>
    <row r="190" spans="1:21" s="321" customFormat="1" outlineLevel="1">
      <c r="A190" s="209"/>
      <c r="C190" s="44" t="s">
        <v>24</v>
      </c>
      <c r="D190" s="44"/>
      <c r="E190" s="44" t="s">
        <v>58</v>
      </c>
      <c r="F190" s="44" t="s">
        <v>59</v>
      </c>
      <c r="H190" s="65"/>
      <c r="I190" s="65"/>
      <c r="K190" s="198"/>
      <c r="L190" s="209" t="s">
        <v>2243</v>
      </c>
      <c r="N190" s="209" t="s">
        <v>485</v>
      </c>
      <c r="O190" s="323" t="str">
        <f>A191</f>
        <v>G3.21</v>
      </c>
      <c r="S190" s="200"/>
    </row>
    <row r="191" spans="1:21" s="35" customFormat="1" ht="33" customHeight="1">
      <c r="A191" s="49" t="s">
        <v>2325</v>
      </c>
      <c r="C191" s="42" t="s">
        <v>11</v>
      </c>
      <c r="D191" s="42" t="s">
        <v>2176</v>
      </c>
      <c r="E191" s="49" t="s">
        <v>26</v>
      </c>
      <c r="F191" s="42" t="s">
        <v>54</v>
      </c>
      <c r="H191" s="30"/>
      <c r="I191" s="30"/>
      <c r="K191" s="509" t="s">
        <v>2326</v>
      </c>
      <c r="L191" s="509"/>
      <c r="M191" s="523" t="s">
        <v>2327</v>
      </c>
      <c r="N191" s="523"/>
      <c r="O191" s="42"/>
      <c r="S191" s="49"/>
      <c r="U191" s="344"/>
    </row>
    <row r="192" spans="1:21" s="321" customFormat="1" outlineLevel="1">
      <c r="A192" s="209"/>
      <c r="C192" s="44" t="s">
        <v>24</v>
      </c>
      <c r="D192" s="44"/>
      <c r="E192" s="44" t="s">
        <v>58</v>
      </c>
      <c r="F192" s="44" t="s">
        <v>59</v>
      </c>
      <c r="H192" s="65"/>
      <c r="I192" s="65"/>
      <c r="K192" s="198"/>
      <c r="L192" s="209" t="s">
        <v>2328</v>
      </c>
      <c r="N192" s="209" t="s">
        <v>2329</v>
      </c>
      <c r="O192" s="323" t="str">
        <f>A200</f>
        <v>G4.01</v>
      </c>
      <c r="S192" s="200"/>
    </row>
    <row r="193" spans="1:21" s="321" customFormat="1" outlineLevel="1">
      <c r="A193" s="209"/>
      <c r="C193" s="44" t="s">
        <v>24</v>
      </c>
      <c r="D193" s="44"/>
      <c r="E193" s="44" t="s">
        <v>58</v>
      </c>
      <c r="F193" s="44" t="s">
        <v>59</v>
      </c>
      <c r="H193" s="65"/>
      <c r="I193" s="65"/>
      <c r="K193" s="198"/>
      <c r="L193" s="209" t="s">
        <v>2330</v>
      </c>
      <c r="N193" s="209" t="s">
        <v>2331</v>
      </c>
      <c r="O193" s="323" t="str">
        <f>A200</f>
        <v>G4.01</v>
      </c>
      <c r="S193" s="200"/>
    </row>
    <row r="194" spans="1:21" s="321" customFormat="1" outlineLevel="1">
      <c r="A194" s="209"/>
      <c r="C194" s="44" t="s">
        <v>24</v>
      </c>
      <c r="D194" s="44"/>
      <c r="E194" s="44" t="s">
        <v>58</v>
      </c>
      <c r="F194" s="44" t="s">
        <v>59</v>
      </c>
      <c r="H194" s="65"/>
      <c r="I194" s="65"/>
      <c r="K194" s="198"/>
      <c r="L194" s="209" t="s">
        <v>1813</v>
      </c>
      <c r="N194" s="209" t="s">
        <v>2332</v>
      </c>
      <c r="O194" s="323" t="str">
        <f>A200</f>
        <v>G4.01</v>
      </c>
      <c r="S194" s="200"/>
    </row>
    <row r="195" spans="1:21" s="321" customFormat="1" outlineLevel="1">
      <c r="A195" s="209"/>
      <c r="C195" s="44" t="s">
        <v>24</v>
      </c>
      <c r="D195" s="44"/>
      <c r="E195" s="44" t="s">
        <v>58</v>
      </c>
      <c r="F195" s="44" t="s">
        <v>59</v>
      </c>
      <c r="H195" s="65"/>
      <c r="I195" s="65"/>
      <c r="K195" s="198"/>
      <c r="L195" s="209" t="s">
        <v>1817</v>
      </c>
      <c r="N195" s="209" t="s">
        <v>2333</v>
      </c>
      <c r="O195" s="323" t="str">
        <f>A200</f>
        <v>G4.01</v>
      </c>
      <c r="S195" s="200"/>
    </row>
    <row r="196" spans="1:21" s="321" customFormat="1" outlineLevel="1">
      <c r="A196" s="209"/>
      <c r="C196" s="44" t="s">
        <v>24</v>
      </c>
      <c r="D196" s="44"/>
      <c r="E196" s="44" t="s">
        <v>58</v>
      </c>
      <c r="F196" s="44" t="s">
        <v>59</v>
      </c>
      <c r="H196" s="65"/>
      <c r="I196" s="65"/>
      <c r="K196" s="198"/>
      <c r="L196" s="209" t="s">
        <v>2253</v>
      </c>
      <c r="N196" s="209" t="s">
        <v>2254</v>
      </c>
      <c r="O196" s="323" t="str">
        <f>A200</f>
        <v>G4.01</v>
      </c>
      <c r="S196" s="200"/>
    </row>
    <row r="197" spans="1:21" s="321" customFormat="1" outlineLevel="1">
      <c r="A197" s="209"/>
      <c r="C197" s="44" t="s">
        <v>24</v>
      </c>
      <c r="D197" s="44"/>
      <c r="E197" s="44" t="s">
        <v>58</v>
      </c>
      <c r="F197" s="44" t="s">
        <v>59</v>
      </c>
      <c r="H197" s="65"/>
      <c r="I197" s="65"/>
      <c r="K197" s="198"/>
      <c r="L197" s="209" t="s">
        <v>2243</v>
      </c>
      <c r="N197" s="209" t="s">
        <v>485</v>
      </c>
      <c r="O197" s="323" t="str">
        <f>A200</f>
        <v>G4.01</v>
      </c>
      <c r="S197" s="200"/>
    </row>
    <row r="198" spans="1:21" s="204" customFormat="1">
      <c r="A198" s="203" t="s">
        <v>998</v>
      </c>
      <c r="B198" s="205"/>
      <c r="C198" s="203"/>
      <c r="D198" s="205"/>
      <c r="E198" s="205"/>
      <c r="F198" s="205"/>
      <c r="G198" s="203"/>
      <c r="H198" s="203"/>
      <c r="I198" s="203"/>
      <c r="J198" s="203"/>
      <c r="K198" s="203"/>
      <c r="L198" s="205"/>
      <c r="M198" s="247"/>
      <c r="N198" s="261"/>
      <c r="O198" s="248"/>
      <c r="P198" s="203"/>
      <c r="Q198" s="203"/>
      <c r="R198" s="203"/>
      <c r="S198" s="269"/>
      <c r="U198" s="325"/>
    </row>
    <row r="199" spans="1:21" s="316" customFormat="1">
      <c r="A199" s="316" t="s">
        <v>2334</v>
      </c>
      <c r="B199" s="317"/>
      <c r="D199" s="317"/>
      <c r="E199" s="317"/>
      <c r="F199" s="317"/>
      <c r="L199" s="317"/>
      <c r="M199" s="317"/>
      <c r="N199" s="317"/>
      <c r="O199" s="318"/>
      <c r="S199" s="319"/>
      <c r="U199" s="320"/>
    </row>
    <row r="200" spans="1:21" s="321" customFormat="1" ht="42.75" customHeight="1">
      <c r="A200" s="49" t="s">
        <v>2335</v>
      </c>
      <c r="C200" s="42" t="s">
        <v>11</v>
      </c>
      <c r="D200" s="42" t="s">
        <v>137</v>
      </c>
      <c r="E200" s="42" t="s">
        <v>66</v>
      </c>
      <c r="F200" s="42" t="s">
        <v>21</v>
      </c>
      <c r="H200" s="65"/>
      <c r="I200" s="65"/>
      <c r="J200" s="65"/>
      <c r="K200" s="526" t="s">
        <v>2336</v>
      </c>
      <c r="L200" s="526"/>
      <c r="M200" s="527" t="s">
        <v>2337</v>
      </c>
      <c r="N200" s="527"/>
      <c r="O200" s="42"/>
      <c r="S200" s="200"/>
    </row>
    <row r="201" spans="1:21" s="321" customFormat="1" outlineLevel="1">
      <c r="A201" s="209"/>
      <c r="C201" s="209" t="s">
        <v>24</v>
      </c>
      <c r="D201" s="323" t="s">
        <v>2155</v>
      </c>
      <c r="E201" s="209" t="s">
        <v>58</v>
      </c>
      <c r="F201" s="209" t="s">
        <v>59</v>
      </c>
      <c r="H201" s="65"/>
      <c r="I201" s="65"/>
      <c r="J201" s="65"/>
      <c r="L201" s="324" t="s">
        <v>2156</v>
      </c>
      <c r="N201" s="209" t="s">
        <v>2156</v>
      </c>
      <c r="O201" s="42" t="str">
        <f>A212</f>
        <v>G4.02</v>
      </c>
      <c r="S201" s="200"/>
    </row>
    <row r="202" spans="1:21" s="321" customFormat="1" outlineLevel="1">
      <c r="A202" s="209"/>
      <c r="C202" s="209" t="s">
        <v>24</v>
      </c>
      <c r="D202" s="323" t="s">
        <v>2155</v>
      </c>
      <c r="E202" s="209" t="s">
        <v>58</v>
      </c>
      <c r="F202" s="209" t="s">
        <v>59</v>
      </c>
      <c r="H202" s="65"/>
      <c r="I202" s="65"/>
      <c r="J202" s="65"/>
      <c r="L202" s="324" t="s">
        <v>2157</v>
      </c>
      <c r="N202" s="209" t="s">
        <v>2157</v>
      </c>
      <c r="O202" s="42" t="str">
        <f>A212</f>
        <v>G4.02</v>
      </c>
      <c r="S202" s="200"/>
    </row>
    <row r="203" spans="1:21" s="321" customFormat="1" outlineLevel="1">
      <c r="A203" s="209"/>
      <c r="C203" s="209" t="s">
        <v>24</v>
      </c>
      <c r="D203" s="323" t="s">
        <v>2155</v>
      </c>
      <c r="E203" s="209" t="s">
        <v>58</v>
      </c>
      <c r="F203" s="209" t="s">
        <v>59</v>
      </c>
      <c r="H203" s="65"/>
      <c r="I203" s="65"/>
      <c r="J203" s="65"/>
      <c r="L203" s="324" t="s">
        <v>636</v>
      </c>
      <c r="N203" s="209" t="s">
        <v>637</v>
      </c>
      <c r="O203" s="42" t="str">
        <f>A212</f>
        <v>G4.02</v>
      </c>
      <c r="S203" s="200"/>
    </row>
    <row r="204" spans="1:21" s="321" customFormat="1" outlineLevel="1">
      <c r="A204" s="209"/>
      <c r="C204" s="209" t="s">
        <v>24</v>
      </c>
      <c r="D204" s="323" t="s">
        <v>20</v>
      </c>
      <c r="E204" s="323" t="s">
        <v>66</v>
      </c>
      <c r="F204" s="323" t="s">
        <v>2158</v>
      </c>
      <c r="H204" s="65"/>
      <c r="I204" s="65"/>
      <c r="J204" s="65"/>
      <c r="L204" s="324" t="s">
        <v>2259</v>
      </c>
      <c r="N204" s="209" t="s">
        <v>2338</v>
      </c>
      <c r="O204" s="42"/>
      <c r="S204" s="200"/>
    </row>
    <row r="205" spans="1:21" s="321" customFormat="1" outlineLevel="1">
      <c r="A205" s="209"/>
      <c r="C205" s="209" t="s">
        <v>24</v>
      </c>
      <c r="D205" s="323" t="s">
        <v>20</v>
      </c>
      <c r="E205" s="323" t="s">
        <v>66</v>
      </c>
      <c r="F205" s="323" t="s">
        <v>2158</v>
      </c>
      <c r="H205" s="65"/>
      <c r="I205" s="65"/>
      <c r="J205" s="65"/>
      <c r="L205" s="324" t="s">
        <v>2261</v>
      </c>
      <c r="N205" s="209" t="s">
        <v>2339</v>
      </c>
      <c r="O205" s="42"/>
      <c r="S205" s="200"/>
    </row>
    <row r="206" spans="1:21" s="321" customFormat="1" outlineLevel="1">
      <c r="A206" s="209"/>
      <c r="C206" s="209" t="s">
        <v>24</v>
      </c>
      <c r="D206" s="323" t="s">
        <v>20</v>
      </c>
      <c r="E206" s="323" t="s">
        <v>66</v>
      </c>
      <c r="F206" s="323" t="s">
        <v>2158</v>
      </c>
      <c r="H206" s="65"/>
      <c r="I206" s="65"/>
      <c r="J206" s="65"/>
      <c r="L206" s="324" t="s">
        <v>2295</v>
      </c>
      <c r="N206" s="209" t="s">
        <v>2340</v>
      </c>
      <c r="O206" s="42"/>
      <c r="S206" s="200"/>
    </row>
    <row r="207" spans="1:21" s="321" customFormat="1" outlineLevel="1">
      <c r="A207" s="209"/>
      <c r="C207" s="209" t="s">
        <v>24</v>
      </c>
      <c r="D207" s="323" t="s">
        <v>20</v>
      </c>
      <c r="E207" s="323" t="s">
        <v>66</v>
      </c>
      <c r="F207" s="323" t="s">
        <v>2158</v>
      </c>
      <c r="H207" s="65"/>
      <c r="I207" s="65"/>
      <c r="J207" s="65"/>
      <c r="L207" s="324" t="s">
        <v>2341</v>
      </c>
      <c r="N207" s="209" t="s">
        <v>2342</v>
      </c>
      <c r="O207" s="42"/>
      <c r="S207" s="200"/>
    </row>
    <row r="208" spans="1:21" s="321" customFormat="1" outlineLevel="1">
      <c r="A208" s="209"/>
      <c r="C208" s="209" t="s">
        <v>24</v>
      </c>
      <c r="D208" s="323" t="s">
        <v>20</v>
      </c>
      <c r="E208" s="323" t="s">
        <v>66</v>
      </c>
      <c r="F208" s="323" t="s">
        <v>2158</v>
      </c>
      <c r="H208" s="65"/>
      <c r="I208" s="65"/>
      <c r="J208" s="65"/>
      <c r="L208" s="324" t="s">
        <v>2343</v>
      </c>
      <c r="N208" s="209" t="s">
        <v>2344</v>
      </c>
      <c r="O208" s="42" t="str">
        <f>A217</f>
        <v>G4.03</v>
      </c>
      <c r="S208" s="200"/>
    </row>
    <row r="209" spans="1:21" s="321" customFormat="1" outlineLevel="1">
      <c r="A209" s="209"/>
      <c r="C209" s="209" t="s">
        <v>24</v>
      </c>
      <c r="D209" s="323" t="s">
        <v>2155</v>
      </c>
      <c r="E209" s="209" t="s">
        <v>58</v>
      </c>
      <c r="F209" s="323" t="s">
        <v>59</v>
      </c>
      <c r="H209" s="65"/>
      <c r="I209" s="65"/>
      <c r="J209" s="65"/>
      <c r="L209" s="324" t="s">
        <v>2345</v>
      </c>
      <c r="N209" s="209" t="s">
        <v>2346</v>
      </c>
      <c r="O209" s="42" t="s">
        <v>2163</v>
      </c>
      <c r="S209" s="200"/>
    </row>
    <row r="210" spans="1:21" s="321" customFormat="1" outlineLevel="1">
      <c r="A210" s="209"/>
      <c r="C210" s="209" t="s">
        <v>24</v>
      </c>
      <c r="D210" s="323" t="s">
        <v>2155</v>
      </c>
      <c r="E210" s="209" t="s">
        <v>58</v>
      </c>
      <c r="F210" s="323" t="s">
        <v>59</v>
      </c>
      <c r="H210" s="65"/>
      <c r="I210" s="65"/>
      <c r="J210" s="65"/>
      <c r="L210" s="324" t="s">
        <v>484</v>
      </c>
      <c r="N210" s="209" t="s">
        <v>485</v>
      </c>
      <c r="O210" s="42" t="s">
        <v>2163</v>
      </c>
      <c r="S210" s="200"/>
    </row>
    <row r="211" spans="1:21" s="204" customFormat="1">
      <c r="A211" s="203" t="s">
        <v>2164</v>
      </c>
      <c r="B211" s="205"/>
      <c r="C211" s="203"/>
      <c r="D211" s="205"/>
      <c r="E211" s="205"/>
      <c r="F211" s="205"/>
      <c r="G211" s="203"/>
      <c r="H211" s="203"/>
      <c r="I211" s="203"/>
      <c r="J211" s="203"/>
      <c r="K211" s="203"/>
      <c r="L211" s="205"/>
      <c r="M211" s="247"/>
      <c r="N211" s="261"/>
      <c r="O211" s="248"/>
      <c r="P211" s="203"/>
      <c r="Q211" s="203"/>
      <c r="R211" s="203"/>
      <c r="S211" s="269"/>
      <c r="U211" s="325"/>
    </row>
    <row r="212" spans="1:21" s="321" customFormat="1" ht="35.25" customHeight="1">
      <c r="A212" s="49" t="s">
        <v>2347</v>
      </c>
      <c r="C212" s="42" t="s">
        <v>11</v>
      </c>
      <c r="D212" s="42" t="s">
        <v>137</v>
      </c>
      <c r="E212" s="42" t="s">
        <v>66</v>
      </c>
      <c r="F212" s="42" t="s">
        <v>21</v>
      </c>
      <c r="H212" s="65"/>
      <c r="I212" s="65"/>
      <c r="J212" s="65"/>
      <c r="K212" s="526" t="s">
        <v>2348</v>
      </c>
      <c r="L212" s="526"/>
      <c r="M212" s="527" t="s">
        <v>2349</v>
      </c>
      <c r="N212" s="527"/>
      <c r="O212" s="42"/>
      <c r="S212" s="200"/>
    </row>
    <row r="213" spans="1:21" s="321" customFormat="1" outlineLevel="1">
      <c r="A213" s="209"/>
      <c r="C213" s="209" t="s">
        <v>24</v>
      </c>
      <c r="D213" s="323" t="s">
        <v>2155</v>
      </c>
      <c r="E213" s="209" t="s">
        <v>58</v>
      </c>
      <c r="F213" s="209" t="s">
        <v>59</v>
      </c>
      <c r="H213" s="65"/>
      <c r="I213" s="65"/>
      <c r="J213" s="65"/>
      <c r="L213" s="324" t="s">
        <v>106</v>
      </c>
      <c r="N213" s="209" t="s">
        <v>107</v>
      </c>
      <c r="O213" s="42" t="str">
        <f>A266</f>
        <v>G5.01</v>
      </c>
      <c r="S213" s="200"/>
    </row>
    <row r="214" spans="1:21" s="321" customFormat="1" outlineLevel="1">
      <c r="A214" s="209"/>
      <c r="C214" s="209" t="s">
        <v>24</v>
      </c>
      <c r="D214" s="323" t="s">
        <v>20</v>
      </c>
      <c r="E214" s="323" t="s">
        <v>66</v>
      </c>
      <c r="F214" s="323" t="s">
        <v>2158</v>
      </c>
      <c r="H214" s="65"/>
      <c r="I214" s="65"/>
      <c r="J214" s="65"/>
      <c r="L214" s="324" t="s">
        <v>2304</v>
      </c>
      <c r="N214" s="209" t="s">
        <v>2350</v>
      </c>
      <c r="O214" s="42" t="str">
        <f>A217</f>
        <v>G4.03</v>
      </c>
      <c r="S214" s="200"/>
    </row>
    <row r="215" spans="1:21" s="204" customFormat="1">
      <c r="A215" s="203" t="s">
        <v>998</v>
      </c>
      <c r="B215" s="205"/>
      <c r="C215" s="203"/>
      <c r="D215" s="205"/>
      <c r="E215" s="205"/>
      <c r="F215" s="205"/>
      <c r="G215" s="203"/>
      <c r="H215" s="203"/>
      <c r="I215" s="203"/>
      <c r="J215" s="203"/>
      <c r="K215" s="203"/>
      <c r="L215" s="205"/>
      <c r="M215" s="247"/>
      <c r="N215" s="261"/>
      <c r="O215" s="248"/>
      <c r="P215" s="203"/>
      <c r="Q215" s="203"/>
      <c r="R215" s="203"/>
      <c r="S215" s="269"/>
      <c r="U215" s="325"/>
    </row>
    <row r="216" spans="1:21" s="204" customFormat="1">
      <c r="A216" s="203" t="s">
        <v>2351</v>
      </c>
      <c r="B216" s="205"/>
      <c r="C216" s="203"/>
      <c r="D216" s="205"/>
      <c r="E216" s="205"/>
      <c r="F216" s="205"/>
      <c r="G216" s="203"/>
      <c r="H216" s="203"/>
      <c r="I216" s="203"/>
      <c r="J216" s="203"/>
      <c r="K216" s="203"/>
      <c r="L216" s="205"/>
      <c r="M216" s="247"/>
      <c r="N216" s="261"/>
      <c r="O216" s="248"/>
      <c r="P216" s="203"/>
      <c r="Q216" s="203"/>
      <c r="R216" s="203"/>
      <c r="S216" s="269"/>
      <c r="U216" s="325"/>
    </row>
    <row r="217" spans="1:21" s="321" customFormat="1">
      <c r="A217" s="49" t="s">
        <v>2352</v>
      </c>
      <c r="C217" s="42" t="s">
        <v>11</v>
      </c>
      <c r="D217" s="42" t="s">
        <v>137</v>
      </c>
      <c r="E217" s="42" t="s">
        <v>2172</v>
      </c>
      <c r="F217" s="42" t="s">
        <v>54</v>
      </c>
      <c r="H217" s="65"/>
      <c r="I217" s="65"/>
      <c r="J217" s="65"/>
      <c r="K217" s="250" t="s">
        <v>2173</v>
      </c>
      <c r="L217" s="324"/>
      <c r="M217" s="321" t="s">
        <v>2353</v>
      </c>
      <c r="N217" s="209"/>
      <c r="O217" s="42"/>
      <c r="S217" s="200"/>
    </row>
    <row r="218" spans="1:21" s="321" customFormat="1" outlineLevel="1">
      <c r="A218" s="209"/>
      <c r="C218" s="209" t="s">
        <v>24</v>
      </c>
      <c r="D218" s="323" t="s">
        <v>2155</v>
      </c>
      <c r="E218" s="209" t="s">
        <v>58</v>
      </c>
      <c r="F218" s="209" t="s">
        <v>59</v>
      </c>
      <c r="H218" s="65"/>
      <c r="I218" s="65"/>
      <c r="J218" s="65"/>
      <c r="L218" s="324" t="s">
        <v>377</v>
      </c>
      <c r="N218" s="209" t="s">
        <v>378</v>
      </c>
      <c r="O218" s="42" t="str">
        <f>A220</f>
        <v>G4.04</v>
      </c>
      <c r="S218" s="200"/>
    </row>
    <row r="219" spans="1:21" s="321" customFormat="1" outlineLevel="1">
      <c r="A219" s="209"/>
      <c r="C219" s="209" t="s">
        <v>24</v>
      </c>
      <c r="D219" s="323" t="s">
        <v>2155</v>
      </c>
      <c r="E219" s="209" t="s">
        <v>58</v>
      </c>
      <c r="F219" s="209" t="s">
        <v>59</v>
      </c>
      <c r="H219" s="65"/>
      <c r="I219" s="65"/>
      <c r="J219" s="65"/>
      <c r="L219" s="324" t="s">
        <v>374</v>
      </c>
      <c r="N219" s="209" t="s">
        <v>375</v>
      </c>
      <c r="O219" s="42" t="str">
        <f>A220</f>
        <v>G4.04</v>
      </c>
      <c r="S219" s="200"/>
    </row>
    <row r="220" spans="1:21" s="35" customFormat="1">
      <c r="A220" s="49" t="s">
        <v>2354</v>
      </c>
      <c r="C220" s="42" t="s">
        <v>11</v>
      </c>
      <c r="D220" s="42" t="s">
        <v>2176</v>
      </c>
      <c r="E220" s="49" t="s">
        <v>2177</v>
      </c>
      <c r="F220" s="42" t="s">
        <v>54</v>
      </c>
      <c r="H220" s="30"/>
      <c r="I220" s="30"/>
      <c r="K220" s="250" t="s">
        <v>2355</v>
      </c>
      <c r="M220" s="44" t="s">
        <v>2356</v>
      </c>
      <c r="N220" s="44"/>
      <c r="O220" s="42"/>
      <c r="S220" s="49"/>
    </row>
    <row r="221" spans="1:21" s="321" customFormat="1" outlineLevel="1">
      <c r="A221" s="209"/>
      <c r="C221" s="209" t="s">
        <v>24</v>
      </c>
      <c r="D221" s="323"/>
      <c r="E221" s="209" t="s">
        <v>58</v>
      </c>
      <c r="F221" s="209" t="s">
        <v>59</v>
      </c>
      <c r="H221" s="65"/>
      <c r="I221" s="65"/>
      <c r="J221" s="65"/>
      <c r="L221" s="324" t="s">
        <v>2180</v>
      </c>
      <c r="N221" s="209" t="s">
        <v>2181</v>
      </c>
      <c r="O221" s="42" t="str">
        <f>A239</f>
        <v>G4.05</v>
      </c>
      <c r="S221" s="200"/>
    </row>
    <row r="222" spans="1:21" s="321" customFormat="1" outlineLevel="1">
      <c r="A222" s="209"/>
      <c r="C222" s="209" t="s">
        <v>24</v>
      </c>
      <c r="D222" s="323"/>
      <c r="E222" s="209" t="s">
        <v>58</v>
      </c>
      <c r="F222" s="209" t="s">
        <v>59</v>
      </c>
      <c r="H222" s="65"/>
      <c r="I222" s="65"/>
      <c r="J222" s="65"/>
      <c r="L222" s="324" t="s">
        <v>2182</v>
      </c>
      <c r="N222" s="209" t="s">
        <v>2275</v>
      </c>
      <c r="O222" s="42" t="str">
        <f>A239</f>
        <v>G4.05</v>
      </c>
      <c r="S222" s="200"/>
    </row>
    <row r="223" spans="1:21" s="321" customFormat="1" outlineLevel="1">
      <c r="A223" s="209"/>
      <c r="C223" s="209" t="s">
        <v>24</v>
      </c>
      <c r="D223" s="323"/>
      <c r="E223" s="209" t="s">
        <v>58</v>
      </c>
      <c r="F223" s="209" t="s">
        <v>59</v>
      </c>
      <c r="H223" s="65"/>
      <c r="I223" s="65"/>
      <c r="J223" s="65"/>
      <c r="L223" s="324" t="s">
        <v>2184</v>
      </c>
      <c r="N223" s="209" t="s">
        <v>2185</v>
      </c>
      <c r="O223" s="42" t="str">
        <f>A239</f>
        <v>G4.05</v>
      </c>
      <c r="S223" s="200"/>
    </row>
    <row r="224" spans="1:21" s="321" customFormat="1" outlineLevel="1">
      <c r="A224" s="209"/>
      <c r="C224" s="209" t="s">
        <v>24</v>
      </c>
      <c r="D224" s="323"/>
      <c r="E224" s="209" t="s">
        <v>58</v>
      </c>
      <c r="F224" s="209" t="s">
        <v>59</v>
      </c>
      <c r="H224" s="65"/>
      <c r="I224" s="65"/>
      <c r="J224" s="65"/>
      <c r="L224" s="324" t="s">
        <v>2186</v>
      </c>
      <c r="N224" s="209" t="s">
        <v>2187</v>
      </c>
      <c r="O224" s="42" t="str">
        <f>A239</f>
        <v>G4.05</v>
      </c>
      <c r="S224" s="200"/>
    </row>
    <row r="225" spans="1:19" s="321" customFormat="1" outlineLevel="1">
      <c r="A225" s="209"/>
      <c r="C225" s="209" t="s">
        <v>24</v>
      </c>
      <c r="E225" s="209" t="s">
        <v>58</v>
      </c>
      <c r="F225" s="209" t="s">
        <v>59</v>
      </c>
      <c r="H225" s="65"/>
      <c r="I225" s="65"/>
      <c r="J225" s="65"/>
      <c r="L225" s="324" t="s">
        <v>2188</v>
      </c>
      <c r="N225" s="209" t="s">
        <v>2189</v>
      </c>
      <c r="O225" s="42" t="str">
        <f>A239</f>
        <v>G4.05</v>
      </c>
      <c r="S225" s="200"/>
    </row>
    <row r="226" spans="1:19" s="321" customFormat="1" outlineLevel="1">
      <c r="A226" s="209"/>
      <c r="C226" s="209" t="s">
        <v>24</v>
      </c>
      <c r="D226" s="323"/>
      <c r="E226" s="209" t="s">
        <v>58</v>
      </c>
      <c r="F226" s="209" t="s">
        <v>59</v>
      </c>
      <c r="H226" s="65"/>
      <c r="I226" s="65"/>
      <c r="J226" s="65"/>
      <c r="L226" s="324" t="s">
        <v>2190</v>
      </c>
      <c r="N226" s="209" t="s">
        <v>2191</v>
      </c>
      <c r="O226" s="42" t="str">
        <f>A239</f>
        <v>G4.05</v>
      </c>
      <c r="S226" s="200"/>
    </row>
    <row r="227" spans="1:19" s="321" customFormat="1" outlineLevel="1">
      <c r="A227" s="209"/>
      <c r="C227" s="209" t="s">
        <v>24</v>
      </c>
      <c r="D227" s="323"/>
      <c r="E227" s="209" t="s">
        <v>58</v>
      </c>
      <c r="F227" s="209" t="s">
        <v>59</v>
      </c>
      <c r="H227" s="65"/>
      <c r="I227" s="65"/>
      <c r="J227" s="65"/>
      <c r="L227" s="324" t="s">
        <v>2192</v>
      </c>
      <c r="N227" s="209" t="s">
        <v>2193</v>
      </c>
      <c r="O227" s="42" t="str">
        <f>A239</f>
        <v>G4.05</v>
      </c>
      <c r="S227" s="200"/>
    </row>
    <row r="228" spans="1:19" s="321" customFormat="1" outlineLevel="1">
      <c r="A228" s="209"/>
      <c r="C228" s="209" t="s">
        <v>24</v>
      </c>
      <c r="D228" s="323"/>
      <c r="E228" s="209" t="s">
        <v>58</v>
      </c>
      <c r="F228" s="209" t="s">
        <v>59</v>
      </c>
      <c r="H228" s="65"/>
      <c r="I228" s="65"/>
      <c r="J228" s="65"/>
      <c r="L228" s="324" t="s">
        <v>2194</v>
      </c>
      <c r="N228" s="209" t="s">
        <v>2195</v>
      </c>
      <c r="O228" s="42" t="str">
        <f>A239</f>
        <v>G4.05</v>
      </c>
      <c r="S228" s="200"/>
    </row>
    <row r="229" spans="1:19" s="321" customFormat="1" outlineLevel="1">
      <c r="A229" s="209"/>
      <c r="C229" s="209" t="s">
        <v>24</v>
      </c>
      <c r="D229" s="323"/>
      <c r="E229" s="209" t="s">
        <v>58</v>
      </c>
      <c r="F229" s="209" t="s">
        <v>59</v>
      </c>
      <c r="H229" s="65"/>
      <c r="I229" s="65"/>
      <c r="J229" s="65"/>
      <c r="L229" s="324" t="s">
        <v>2196</v>
      </c>
      <c r="N229" s="209" t="s">
        <v>2197</v>
      </c>
      <c r="O229" s="42" t="str">
        <f>A239</f>
        <v>G4.05</v>
      </c>
      <c r="S229" s="200"/>
    </row>
    <row r="230" spans="1:19" s="321" customFormat="1" outlineLevel="1">
      <c r="A230" s="209"/>
      <c r="C230" s="209" t="s">
        <v>24</v>
      </c>
      <c r="D230" s="323"/>
      <c r="E230" s="209" t="s">
        <v>58</v>
      </c>
      <c r="F230" s="209" t="s">
        <v>59</v>
      </c>
      <c r="H230" s="65"/>
      <c r="I230" s="65"/>
      <c r="J230" s="65"/>
      <c r="L230" s="324" t="s">
        <v>2198</v>
      </c>
      <c r="N230" s="209" t="s">
        <v>2199</v>
      </c>
      <c r="O230" s="42" t="str">
        <f>A239</f>
        <v>G4.05</v>
      </c>
      <c r="S230" s="200"/>
    </row>
    <row r="231" spans="1:19" s="321" customFormat="1" outlineLevel="1">
      <c r="A231" s="209"/>
      <c r="C231" s="209" t="s">
        <v>24</v>
      </c>
      <c r="D231" s="323"/>
      <c r="E231" s="209" t="s">
        <v>58</v>
      </c>
      <c r="F231" s="209" t="s">
        <v>59</v>
      </c>
      <c r="H231" s="65"/>
      <c r="I231" s="65"/>
      <c r="J231" s="65"/>
      <c r="L231" s="324" t="s">
        <v>2200</v>
      </c>
      <c r="N231" s="209" t="s">
        <v>2201</v>
      </c>
      <c r="O231" s="42" t="str">
        <f>A239</f>
        <v>G4.05</v>
      </c>
      <c r="S231" s="200"/>
    </row>
    <row r="232" spans="1:19" s="321" customFormat="1" outlineLevel="1">
      <c r="A232" s="209"/>
      <c r="C232" s="209" t="s">
        <v>24</v>
      </c>
      <c r="D232" s="323"/>
      <c r="E232" s="209" t="s">
        <v>58</v>
      </c>
      <c r="F232" s="209" t="s">
        <v>59</v>
      </c>
      <c r="H232" s="65"/>
      <c r="I232" s="65"/>
      <c r="J232" s="65"/>
      <c r="L232" s="324" t="s">
        <v>2202</v>
      </c>
      <c r="N232" s="209" t="s">
        <v>2203</v>
      </c>
      <c r="O232" s="42" t="str">
        <f>A239</f>
        <v>G4.05</v>
      </c>
      <c r="S232" s="200"/>
    </row>
    <row r="233" spans="1:19" s="321" customFormat="1" outlineLevel="1">
      <c r="A233" s="209"/>
      <c r="C233" s="209" t="s">
        <v>24</v>
      </c>
      <c r="E233" s="209" t="s">
        <v>58</v>
      </c>
      <c r="F233" s="209" t="s">
        <v>59</v>
      </c>
      <c r="H233" s="65"/>
      <c r="I233" s="65"/>
      <c r="J233" s="65"/>
      <c r="L233" s="324" t="s">
        <v>2204</v>
      </c>
      <c r="N233" s="209" t="s">
        <v>2205</v>
      </c>
      <c r="O233" s="42" t="str">
        <f>A239</f>
        <v>G4.05</v>
      </c>
      <c r="S233" s="200"/>
    </row>
    <row r="234" spans="1:19" s="321" customFormat="1" outlineLevel="1">
      <c r="A234" s="209"/>
      <c r="C234" s="209" t="s">
        <v>24</v>
      </c>
      <c r="D234" s="323"/>
      <c r="E234" s="209" t="s">
        <v>58</v>
      </c>
      <c r="F234" s="209" t="s">
        <v>59</v>
      </c>
      <c r="H234" s="65"/>
      <c r="I234" s="65"/>
      <c r="J234" s="65"/>
      <c r="L234" s="324" t="s">
        <v>2206</v>
      </c>
      <c r="N234" s="209" t="s">
        <v>2207</v>
      </c>
      <c r="O234" s="42" t="str">
        <f>A239</f>
        <v>G4.05</v>
      </c>
      <c r="S234" s="200"/>
    </row>
    <row r="235" spans="1:19" s="321" customFormat="1" outlineLevel="1">
      <c r="A235" s="209"/>
      <c r="C235" s="209" t="s">
        <v>24</v>
      </c>
      <c r="D235" s="323"/>
      <c r="E235" s="209" t="s">
        <v>58</v>
      </c>
      <c r="F235" s="209" t="s">
        <v>59</v>
      </c>
      <c r="H235" s="65"/>
      <c r="I235" s="65"/>
      <c r="J235" s="65"/>
      <c r="L235" s="324" t="s">
        <v>2208</v>
      </c>
      <c r="N235" s="209" t="s">
        <v>2209</v>
      </c>
      <c r="O235" s="42" t="str">
        <f>A239</f>
        <v>G4.05</v>
      </c>
      <c r="S235" s="200"/>
    </row>
    <row r="236" spans="1:19" s="321" customFormat="1" outlineLevel="1">
      <c r="A236" s="209"/>
      <c r="C236" s="209" t="s">
        <v>24</v>
      </c>
      <c r="D236" s="323"/>
      <c r="E236" s="209" t="s">
        <v>58</v>
      </c>
      <c r="F236" s="209" t="s">
        <v>59</v>
      </c>
      <c r="H236" s="65"/>
      <c r="I236" s="65"/>
      <c r="J236" s="65"/>
      <c r="L236" s="324" t="s">
        <v>2210</v>
      </c>
      <c r="N236" s="209" t="s">
        <v>2211</v>
      </c>
      <c r="O236" s="42" t="str">
        <f>A239</f>
        <v>G4.05</v>
      </c>
      <c r="S236" s="200"/>
    </row>
    <row r="237" spans="1:19" s="321" customFormat="1" outlineLevel="1">
      <c r="A237" s="209"/>
      <c r="C237" s="209" t="s">
        <v>24</v>
      </c>
      <c r="E237" s="209" t="s">
        <v>58</v>
      </c>
      <c r="F237" s="209" t="s">
        <v>59</v>
      </c>
      <c r="H237" s="65"/>
      <c r="I237" s="65"/>
      <c r="J237" s="65"/>
      <c r="L237" s="324" t="s">
        <v>2212</v>
      </c>
      <c r="N237" s="209" t="s">
        <v>2213</v>
      </c>
      <c r="O237" s="42" t="str">
        <f>A238</f>
        <v>G4.04x</v>
      </c>
      <c r="S237" s="200"/>
    </row>
    <row r="238" spans="1:19" s="35" customFormat="1">
      <c r="A238" s="49" t="s">
        <v>2357</v>
      </c>
      <c r="C238" s="42" t="s">
        <v>11</v>
      </c>
      <c r="D238" s="42" t="s">
        <v>20</v>
      </c>
      <c r="E238" s="49" t="s">
        <v>66</v>
      </c>
      <c r="F238" s="42" t="s">
        <v>21</v>
      </c>
      <c r="H238" s="30"/>
      <c r="I238" s="30"/>
      <c r="K238" s="49" t="s">
        <v>2215</v>
      </c>
      <c r="M238" s="44" t="s">
        <v>2313</v>
      </c>
      <c r="N238" s="44"/>
      <c r="O238" s="42" t="str">
        <f>A239</f>
        <v>G4.05</v>
      </c>
      <c r="S238" s="49"/>
    </row>
    <row r="239" spans="1:19" s="321" customFormat="1" ht="42" customHeight="1">
      <c r="A239" s="49" t="s">
        <v>2358</v>
      </c>
      <c r="C239" s="42" t="s">
        <v>11</v>
      </c>
      <c r="D239" s="42" t="s">
        <v>137</v>
      </c>
      <c r="E239" s="42" t="s">
        <v>2172</v>
      </c>
      <c r="F239" s="42" t="s">
        <v>54</v>
      </c>
      <c r="H239" s="65"/>
      <c r="I239" s="65"/>
      <c r="J239" s="65"/>
      <c r="K239" s="526" t="s">
        <v>2218</v>
      </c>
      <c r="L239" s="526"/>
      <c r="M239" s="527" t="s">
        <v>2359</v>
      </c>
      <c r="N239" s="527"/>
      <c r="O239" s="42"/>
      <c r="S239" s="200"/>
    </row>
    <row r="240" spans="1:19" s="321" customFormat="1" outlineLevel="1">
      <c r="A240" s="209"/>
      <c r="C240" s="209" t="s">
        <v>24</v>
      </c>
      <c r="D240" s="323" t="s">
        <v>2155</v>
      </c>
      <c r="E240" s="209" t="s">
        <v>58</v>
      </c>
      <c r="F240" s="209" t="s">
        <v>59</v>
      </c>
      <c r="H240" s="65"/>
      <c r="I240" s="65"/>
      <c r="J240" s="65"/>
      <c r="L240" s="324" t="s">
        <v>2220</v>
      </c>
      <c r="N240" s="209" t="s">
        <v>2360</v>
      </c>
      <c r="O240" s="42" t="str">
        <f>A249</f>
        <v>G4.10</v>
      </c>
      <c r="S240" s="200"/>
    </row>
    <row r="241" spans="1:21" s="321" customFormat="1" outlineLevel="1">
      <c r="A241" s="209"/>
      <c r="C241" s="209" t="s">
        <v>24</v>
      </c>
      <c r="D241" s="323" t="s">
        <v>2155</v>
      </c>
      <c r="E241" s="209" t="s">
        <v>58</v>
      </c>
      <c r="F241" s="209" t="s">
        <v>59</v>
      </c>
      <c r="H241" s="65"/>
      <c r="I241" s="65"/>
      <c r="J241" s="65"/>
      <c r="L241" s="324" t="s">
        <v>2222</v>
      </c>
      <c r="N241" s="209" t="s">
        <v>2361</v>
      </c>
      <c r="O241" s="42" t="str">
        <f>A249</f>
        <v>G4.10</v>
      </c>
      <c r="S241" s="200"/>
    </row>
    <row r="242" spans="1:21" s="321" customFormat="1" outlineLevel="1">
      <c r="A242" s="209"/>
      <c r="C242" s="209" t="s">
        <v>24</v>
      </c>
      <c r="D242" s="323" t="s">
        <v>2155</v>
      </c>
      <c r="E242" s="209" t="s">
        <v>58</v>
      </c>
      <c r="F242" s="209" t="s">
        <v>59</v>
      </c>
      <c r="H242" s="65"/>
      <c r="I242" s="65"/>
      <c r="J242" s="65"/>
      <c r="L242" s="324" t="s">
        <v>2224</v>
      </c>
      <c r="N242" s="209" t="s">
        <v>2362</v>
      </c>
      <c r="O242" s="42" t="str">
        <f>A249</f>
        <v>G4.10</v>
      </c>
      <c r="S242" s="200"/>
    </row>
    <row r="243" spans="1:21" s="321" customFormat="1" outlineLevel="1">
      <c r="A243" s="209"/>
      <c r="C243" s="209" t="s">
        <v>24</v>
      </c>
      <c r="D243" s="323" t="s">
        <v>2155</v>
      </c>
      <c r="E243" s="209" t="s">
        <v>58</v>
      </c>
      <c r="F243" s="209" t="s">
        <v>59</v>
      </c>
      <c r="H243" s="65"/>
      <c r="I243" s="65"/>
      <c r="J243" s="65"/>
      <c r="L243" s="324" t="s">
        <v>2226</v>
      </c>
      <c r="N243" s="209" t="s">
        <v>2363</v>
      </c>
      <c r="O243" s="42" t="str">
        <f>A249</f>
        <v>G4.10</v>
      </c>
      <c r="S243" s="200"/>
    </row>
    <row r="244" spans="1:21" s="321" customFormat="1" outlineLevel="1">
      <c r="A244" s="209"/>
      <c r="C244" s="209" t="s">
        <v>24</v>
      </c>
      <c r="D244" s="323" t="s">
        <v>2155</v>
      </c>
      <c r="E244" s="209" t="s">
        <v>58</v>
      </c>
      <c r="F244" s="209" t="s">
        <v>59</v>
      </c>
      <c r="H244" s="65"/>
      <c r="I244" s="65"/>
      <c r="J244" s="65"/>
      <c r="L244" s="324" t="s">
        <v>2228</v>
      </c>
      <c r="N244" s="209" t="s">
        <v>2364</v>
      </c>
      <c r="O244" s="42" t="str">
        <f>A249</f>
        <v>G4.10</v>
      </c>
      <c r="S244" s="200"/>
    </row>
    <row r="245" spans="1:21" s="321" customFormat="1" outlineLevel="1">
      <c r="A245" s="209"/>
      <c r="C245" s="209" t="s">
        <v>24</v>
      </c>
      <c r="D245" s="323" t="s">
        <v>2155</v>
      </c>
      <c r="E245" s="209" t="s">
        <v>58</v>
      </c>
      <c r="F245" s="209" t="s">
        <v>59</v>
      </c>
      <c r="H245" s="65"/>
      <c r="I245" s="65"/>
      <c r="J245" s="65"/>
      <c r="L245" s="324" t="s">
        <v>484</v>
      </c>
      <c r="N245" s="209" t="s">
        <v>2365</v>
      </c>
      <c r="O245" s="42" t="str">
        <f>A249</f>
        <v>G4.10</v>
      </c>
      <c r="S245" s="200"/>
    </row>
    <row r="246" spans="1:21" s="204" customFormat="1">
      <c r="A246" s="203" t="s">
        <v>998</v>
      </c>
      <c r="B246" s="205"/>
      <c r="C246" s="203"/>
      <c r="D246" s="205"/>
      <c r="E246" s="205"/>
      <c r="F246" s="205"/>
      <c r="G246" s="203"/>
      <c r="H246" s="203"/>
      <c r="I246" s="203"/>
      <c r="J246" s="203"/>
      <c r="K246" s="203"/>
      <c r="L246" s="205"/>
      <c r="M246" s="247"/>
      <c r="N246" s="261"/>
      <c r="O246" s="248"/>
      <c r="P246" s="203"/>
      <c r="Q246" s="203"/>
      <c r="R246" s="203"/>
      <c r="S246" s="269"/>
      <c r="U246" s="325"/>
    </row>
    <row r="247" spans="1:21" s="204" customFormat="1">
      <c r="A247" s="203" t="s">
        <v>2230</v>
      </c>
      <c r="B247" s="205"/>
      <c r="C247" s="203"/>
      <c r="D247" s="205"/>
      <c r="E247" s="205"/>
      <c r="F247" s="205"/>
      <c r="G247" s="203"/>
      <c r="H247" s="203"/>
      <c r="I247" s="203"/>
      <c r="J247" s="203"/>
      <c r="K247" s="203"/>
      <c r="L247" s="205"/>
      <c r="M247" s="247"/>
      <c r="N247" s="261"/>
      <c r="O247" s="248"/>
      <c r="P247" s="203"/>
      <c r="Q247" s="203"/>
      <c r="R247" s="203"/>
      <c r="S247" s="269"/>
      <c r="U247" s="325"/>
    </row>
    <row r="248" spans="1:21" s="343" customFormat="1">
      <c r="B248" s="338"/>
      <c r="C248" s="337"/>
      <c r="D248" s="338"/>
      <c r="E248" s="338"/>
      <c r="F248" s="338"/>
      <c r="G248" s="337"/>
      <c r="H248" s="337"/>
      <c r="I248" s="337"/>
      <c r="J248" s="337"/>
      <c r="K248" s="337"/>
      <c r="L248" s="338"/>
      <c r="M248" s="339"/>
      <c r="N248" s="340"/>
      <c r="O248" s="341"/>
      <c r="P248" s="337"/>
      <c r="Q248" s="337"/>
      <c r="R248" s="337"/>
      <c r="S248" s="342"/>
      <c r="U248" s="250"/>
    </row>
    <row r="249" spans="1:21" s="343" customFormat="1" ht="27.75" customHeight="1">
      <c r="A249" s="337" t="s">
        <v>2366</v>
      </c>
      <c r="B249" s="338"/>
      <c r="C249" s="337" t="s">
        <v>309</v>
      </c>
      <c r="D249" s="338"/>
      <c r="E249" s="338"/>
      <c r="F249" s="338"/>
      <c r="G249" s="337"/>
      <c r="H249" s="337"/>
      <c r="I249" s="337"/>
      <c r="J249" s="337"/>
      <c r="K249" s="528" t="s">
        <v>2367</v>
      </c>
      <c r="L249" s="528"/>
      <c r="M249" s="529" t="s">
        <v>2368</v>
      </c>
      <c r="N249" s="529"/>
      <c r="O249" s="341" t="str">
        <f>A252</f>
        <v>G4.11</v>
      </c>
      <c r="P249" s="337"/>
      <c r="Q249" s="337"/>
      <c r="R249" s="337"/>
      <c r="S249" s="342"/>
      <c r="U249" s="250"/>
    </row>
    <row r="250" spans="1:21" s="343" customFormat="1">
      <c r="A250" s="337" t="s">
        <v>2369</v>
      </c>
      <c r="B250" s="338"/>
      <c r="C250" s="337"/>
      <c r="D250" s="338"/>
      <c r="E250" s="338"/>
      <c r="F250" s="338"/>
      <c r="G250" s="337"/>
      <c r="H250" s="337"/>
      <c r="I250" s="337"/>
      <c r="J250" s="337"/>
      <c r="K250" s="337"/>
      <c r="L250" s="338"/>
      <c r="M250" s="339"/>
      <c r="N250" s="340"/>
      <c r="O250" s="341"/>
      <c r="P250" s="337"/>
      <c r="Q250" s="337"/>
      <c r="R250" s="337"/>
      <c r="S250" s="342"/>
      <c r="U250" s="250"/>
    </row>
    <row r="251" spans="1:21" s="343" customFormat="1">
      <c r="A251" s="337" t="s">
        <v>2235</v>
      </c>
      <c r="B251" s="338"/>
      <c r="C251" s="337"/>
      <c r="D251" s="338"/>
      <c r="E251" s="338"/>
      <c r="F251" s="338"/>
      <c r="G251" s="337"/>
      <c r="H251" s="337"/>
      <c r="I251" s="337"/>
      <c r="J251" s="337"/>
      <c r="K251" s="337"/>
      <c r="L251" s="338"/>
      <c r="M251" s="339"/>
      <c r="N251" s="340"/>
      <c r="O251" s="341"/>
      <c r="P251" s="337"/>
      <c r="Q251" s="337"/>
      <c r="R251" s="337"/>
      <c r="S251" s="342"/>
      <c r="U251" s="250"/>
    </row>
    <row r="252" spans="1:21" s="35" customFormat="1">
      <c r="A252" s="49" t="s">
        <v>2370</v>
      </c>
      <c r="C252" s="42" t="s">
        <v>11</v>
      </c>
      <c r="D252" s="42" t="s">
        <v>2176</v>
      </c>
      <c r="E252" s="49" t="s">
        <v>26</v>
      </c>
      <c r="F252" s="42" t="s">
        <v>54</v>
      </c>
      <c r="H252" s="30"/>
      <c r="I252" s="30"/>
      <c r="K252" s="113" t="s">
        <v>2237</v>
      </c>
      <c r="M252" s="44" t="s">
        <v>2371</v>
      </c>
      <c r="N252" s="44"/>
      <c r="O252" s="42"/>
      <c r="S252" s="49"/>
      <c r="U252" s="344"/>
    </row>
    <row r="253" spans="1:21" s="321" customFormat="1" outlineLevel="1">
      <c r="A253" s="209"/>
      <c r="C253" s="44" t="s">
        <v>24</v>
      </c>
      <c r="D253" s="44"/>
      <c r="E253" s="44" t="s">
        <v>58</v>
      </c>
      <c r="F253" s="44" t="s">
        <v>59</v>
      </c>
      <c r="H253" s="65"/>
      <c r="I253" s="65"/>
      <c r="K253" s="198"/>
      <c r="L253" s="209" t="s">
        <v>2239</v>
      </c>
      <c r="N253" s="209" t="s">
        <v>2286</v>
      </c>
      <c r="O253" s="323" t="str">
        <f>A257</f>
        <v>G4.20</v>
      </c>
      <c r="S253" s="200"/>
    </row>
    <row r="254" spans="1:21" s="321" customFormat="1" outlineLevel="1">
      <c r="A254" s="209"/>
      <c r="C254" s="44" t="s">
        <v>24</v>
      </c>
      <c r="D254" s="44"/>
      <c r="E254" s="44" t="s">
        <v>58</v>
      </c>
      <c r="F254" s="44" t="s">
        <v>59</v>
      </c>
      <c r="H254" s="65"/>
      <c r="I254" s="65"/>
      <c r="K254" s="198"/>
      <c r="L254" s="209" t="s">
        <v>2241</v>
      </c>
      <c r="N254" s="209" t="s">
        <v>2242</v>
      </c>
      <c r="O254" s="323" t="str">
        <f>A257</f>
        <v>G4.20</v>
      </c>
      <c r="S254" s="200"/>
    </row>
    <row r="255" spans="1:21" s="321" customFormat="1" outlineLevel="1">
      <c r="A255" s="209"/>
      <c r="C255" s="44" t="s">
        <v>24</v>
      </c>
      <c r="D255" s="44"/>
      <c r="E255" s="44" t="s">
        <v>58</v>
      </c>
      <c r="F255" s="44" t="s">
        <v>59</v>
      </c>
      <c r="H255" s="65"/>
      <c r="I255" s="65"/>
      <c r="K255" s="198"/>
      <c r="L255" s="209" t="s">
        <v>2243</v>
      </c>
      <c r="N255" s="209" t="s">
        <v>485</v>
      </c>
      <c r="O255" s="323" t="str">
        <f>A257</f>
        <v>G4.20</v>
      </c>
      <c r="S255" s="200"/>
    </row>
    <row r="256" spans="1:21" s="343" customFormat="1">
      <c r="B256" s="338"/>
      <c r="C256" s="337"/>
      <c r="D256" s="338"/>
      <c r="E256" s="338"/>
      <c r="F256" s="338"/>
      <c r="G256" s="337"/>
      <c r="H256" s="337"/>
      <c r="I256" s="337"/>
      <c r="J256" s="337"/>
      <c r="K256" s="337"/>
      <c r="L256" s="338"/>
      <c r="M256" s="339"/>
      <c r="N256" s="340"/>
      <c r="O256" s="341"/>
      <c r="P256" s="337"/>
      <c r="Q256" s="337"/>
      <c r="R256" s="337"/>
      <c r="S256" s="342"/>
      <c r="U256" s="250"/>
    </row>
    <row r="257" spans="1:21" s="35" customFormat="1" ht="30" customHeight="1">
      <c r="A257" s="49" t="s">
        <v>2372</v>
      </c>
      <c r="C257" s="42" t="s">
        <v>11</v>
      </c>
      <c r="D257" s="42" t="s">
        <v>2176</v>
      </c>
      <c r="E257" s="49" t="s">
        <v>26</v>
      </c>
      <c r="F257" s="42" t="s">
        <v>54</v>
      </c>
      <c r="H257" s="30"/>
      <c r="I257" s="30"/>
      <c r="K257" s="509" t="s">
        <v>2373</v>
      </c>
      <c r="L257" s="509"/>
      <c r="M257" s="523" t="s">
        <v>2374</v>
      </c>
      <c r="N257" s="523"/>
      <c r="O257" s="42"/>
      <c r="S257" s="49"/>
      <c r="U257" s="344"/>
    </row>
    <row r="258" spans="1:21" s="321" customFormat="1" outlineLevel="1">
      <c r="A258" s="209"/>
      <c r="C258" s="44" t="s">
        <v>24</v>
      </c>
      <c r="D258" s="44"/>
      <c r="E258" s="44" t="s">
        <v>58</v>
      </c>
      <c r="F258" s="44" t="s">
        <v>59</v>
      </c>
      <c r="H258" s="65"/>
      <c r="I258" s="65"/>
      <c r="K258" s="198"/>
      <c r="L258" s="209" t="s">
        <v>2247</v>
      </c>
      <c r="N258" s="209" t="s">
        <v>2248</v>
      </c>
      <c r="O258" s="323" t="str">
        <f>A266</f>
        <v>G5.01</v>
      </c>
      <c r="S258" s="200"/>
    </row>
    <row r="259" spans="1:21" s="321" customFormat="1" outlineLevel="1">
      <c r="A259" s="209"/>
      <c r="C259" s="44" t="s">
        <v>24</v>
      </c>
      <c r="D259" s="44"/>
      <c r="E259" s="44" t="s">
        <v>58</v>
      </c>
      <c r="F259" s="44" t="s">
        <v>59</v>
      </c>
      <c r="H259" s="65"/>
      <c r="I259" s="65"/>
      <c r="K259" s="198"/>
      <c r="L259" s="209" t="s">
        <v>2249</v>
      </c>
      <c r="N259" s="209" t="s">
        <v>2375</v>
      </c>
      <c r="O259" s="323" t="str">
        <f>A266</f>
        <v>G5.01</v>
      </c>
      <c r="S259" s="200"/>
    </row>
    <row r="260" spans="1:21" s="321" customFormat="1" outlineLevel="1">
      <c r="A260" s="209"/>
      <c r="C260" s="44" t="s">
        <v>24</v>
      </c>
      <c r="D260" s="44"/>
      <c r="E260" s="44" t="s">
        <v>58</v>
      </c>
      <c r="F260" s="44" t="s">
        <v>59</v>
      </c>
      <c r="H260" s="65"/>
      <c r="I260" s="65"/>
      <c r="K260" s="198"/>
      <c r="L260" s="209" t="s">
        <v>2251</v>
      </c>
      <c r="N260" s="209" t="s">
        <v>2252</v>
      </c>
      <c r="O260" s="323" t="str">
        <f>A266</f>
        <v>G5.01</v>
      </c>
      <c r="S260" s="200"/>
    </row>
    <row r="261" spans="1:21" s="321" customFormat="1" outlineLevel="1">
      <c r="A261" s="209"/>
      <c r="C261" s="44" t="s">
        <v>24</v>
      </c>
      <c r="D261" s="44"/>
      <c r="E261" s="44" t="s">
        <v>58</v>
      </c>
      <c r="F261" s="44" t="s">
        <v>59</v>
      </c>
      <c r="H261" s="65"/>
      <c r="I261" s="65"/>
      <c r="K261" s="198"/>
      <c r="L261" s="209" t="s">
        <v>2253</v>
      </c>
      <c r="N261" s="209" t="s">
        <v>2254</v>
      </c>
      <c r="O261" s="323" t="str">
        <f>A266</f>
        <v>G5.01</v>
      </c>
      <c r="S261" s="200"/>
    </row>
    <row r="262" spans="1:21" s="321" customFormat="1" outlineLevel="1">
      <c r="A262" s="209"/>
      <c r="C262" s="44" t="s">
        <v>24</v>
      </c>
      <c r="D262" s="44"/>
      <c r="E262" s="44" t="s">
        <v>58</v>
      </c>
      <c r="F262" s="44" t="s">
        <v>59</v>
      </c>
      <c r="H262" s="65"/>
      <c r="I262" s="65"/>
      <c r="K262" s="198"/>
      <c r="L262" s="209" t="s">
        <v>2243</v>
      </c>
      <c r="N262" s="209" t="s">
        <v>485</v>
      </c>
      <c r="O262" s="323" t="str">
        <f>A266</f>
        <v>G5.01</v>
      </c>
      <c r="S262" s="200"/>
    </row>
    <row r="263" spans="1:21" s="204" customFormat="1">
      <c r="A263" s="203" t="s">
        <v>998</v>
      </c>
      <c r="B263" s="205"/>
      <c r="C263" s="203"/>
      <c r="D263" s="205"/>
      <c r="E263" s="205"/>
      <c r="F263" s="205"/>
      <c r="G263" s="203"/>
      <c r="H263" s="203"/>
      <c r="I263" s="203"/>
      <c r="J263" s="203"/>
      <c r="K263" s="203"/>
      <c r="L263" s="205"/>
      <c r="M263" s="247"/>
      <c r="N263" s="261"/>
      <c r="O263" s="248"/>
      <c r="P263" s="203"/>
      <c r="Q263" s="203"/>
      <c r="R263" s="203"/>
      <c r="S263" s="269"/>
      <c r="U263" s="325"/>
    </row>
    <row r="264" spans="1:21" s="343" customFormat="1">
      <c r="A264" s="343" t="s">
        <v>2376</v>
      </c>
      <c r="B264" s="338"/>
      <c r="C264" s="337"/>
      <c r="D264" s="338"/>
      <c r="E264" s="338"/>
      <c r="F264" s="338"/>
      <c r="G264" s="337"/>
      <c r="H264" s="337"/>
      <c r="I264" s="337"/>
      <c r="J264" s="337"/>
      <c r="K264" s="337"/>
      <c r="L264" s="338"/>
      <c r="M264" s="339"/>
      <c r="N264" s="340"/>
      <c r="O264" s="341"/>
      <c r="P264" s="337"/>
      <c r="Q264" s="337"/>
      <c r="R264" s="337"/>
      <c r="S264" s="342"/>
      <c r="U264" s="250"/>
    </row>
    <row r="265" spans="1:21" s="204" customFormat="1">
      <c r="A265" s="203" t="s">
        <v>2377</v>
      </c>
      <c r="B265" s="205"/>
      <c r="C265" s="203"/>
      <c r="D265" s="205"/>
      <c r="E265" s="205"/>
      <c r="F265" s="205"/>
      <c r="G265" s="203"/>
      <c r="H265" s="203"/>
      <c r="I265" s="203"/>
      <c r="J265" s="203"/>
      <c r="K265" s="203"/>
      <c r="L265" s="205"/>
      <c r="M265" s="247"/>
      <c r="N265" s="261"/>
      <c r="O265" s="248"/>
      <c r="P265" s="203"/>
      <c r="Q265" s="203"/>
      <c r="R265" s="203"/>
      <c r="S265" s="269"/>
      <c r="U265" s="325"/>
    </row>
    <row r="266" spans="1:21" s="35" customFormat="1">
      <c r="A266" s="49" t="s">
        <v>2378</v>
      </c>
      <c r="C266" s="42" t="s">
        <v>11</v>
      </c>
      <c r="D266" s="42" t="s">
        <v>2176</v>
      </c>
      <c r="E266" s="49" t="s">
        <v>26</v>
      </c>
      <c r="F266" s="42" t="s">
        <v>2379</v>
      </c>
      <c r="H266" s="30"/>
      <c r="I266" s="30"/>
      <c r="K266" s="49" t="s">
        <v>2380</v>
      </c>
      <c r="M266" s="44" t="s">
        <v>2381</v>
      </c>
      <c r="N266" s="44"/>
      <c r="O266" s="42"/>
      <c r="S266" s="49"/>
    </row>
    <row r="267" spans="1:21" s="35" customFormat="1" outlineLevel="1">
      <c r="A267" s="49"/>
      <c r="C267" s="209" t="s">
        <v>24</v>
      </c>
      <c r="D267" s="209"/>
      <c r="E267" s="209" t="s">
        <v>58</v>
      </c>
      <c r="F267" s="209" t="s">
        <v>2379</v>
      </c>
      <c r="H267" s="30"/>
      <c r="I267" s="30"/>
      <c r="K267" s="49"/>
      <c r="N267" s="44"/>
      <c r="O267" s="42" t="str">
        <f>A269</f>
        <v>G5.02</v>
      </c>
      <c r="S267" s="41"/>
    </row>
    <row r="268" spans="1:21" s="35" customFormat="1" outlineLevel="1">
      <c r="A268" s="49"/>
      <c r="C268" s="209" t="s">
        <v>24</v>
      </c>
      <c r="D268" s="209"/>
      <c r="E268" s="209" t="s">
        <v>58</v>
      </c>
      <c r="F268" s="209" t="s">
        <v>59</v>
      </c>
      <c r="G268" s="321"/>
      <c r="H268" s="65"/>
      <c r="I268" s="65"/>
      <c r="J268" s="65"/>
      <c r="K268" s="324"/>
      <c r="L268" s="209" t="s">
        <v>484</v>
      </c>
      <c r="N268" s="44" t="s">
        <v>485</v>
      </c>
      <c r="O268" s="42" t="str">
        <f>A269</f>
        <v>G5.02</v>
      </c>
      <c r="S268" s="41"/>
    </row>
    <row r="269" spans="1:21" s="35" customFormat="1" ht="33" customHeight="1">
      <c r="A269" s="49" t="s">
        <v>2382</v>
      </c>
      <c r="C269" s="42" t="s">
        <v>11</v>
      </c>
      <c r="D269" s="42" t="s">
        <v>2176</v>
      </c>
      <c r="E269" s="49" t="s">
        <v>26</v>
      </c>
      <c r="F269" s="42" t="s">
        <v>54</v>
      </c>
      <c r="H269" s="30"/>
      <c r="I269" s="30"/>
      <c r="K269" s="49" t="s">
        <v>2383</v>
      </c>
      <c r="M269" s="523" t="s">
        <v>2384</v>
      </c>
      <c r="N269" s="523"/>
      <c r="O269" s="42"/>
      <c r="S269" s="49"/>
    </row>
    <row r="270" spans="1:21" s="35" customFormat="1" outlineLevel="1">
      <c r="A270" s="49"/>
      <c r="C270" s="44" t="s">
        <v>24</v>
      </c>
      <c r="D270" s="44"/>
      <c r="E270" s="44" t="s">
        <v>58</v>
      </c>
      <c r="F270" s="44" t="s">
        <v>59</v>
      </c>
      <c r="G270" s="51"/>
      <c r="H270" s="51"/>
      <c r="I270" s="51"/>
      <c r="J270" s="51"/>
      <c r="K270" s="51"/>
      <c r="L270" s="75" t="s">
        <v>106</v>
      </c>
      <c r="N270" s="44" t="s">
        <v>2385</v>
      </c>
      <c r="O270" s="42" t="str">
        <f>A274</f>
        <v>G5.03</v>
      </c>
      <c r="S270" s="41"/>
    </row>
    <row r="271" spans="1:21" s="35" customFormat="1" outlineLevel="1">
      <c r="A271" s="49"/>
      <c r="C271" s="44" t="s">
        <v>24</v>
      </c>
      <c r="D271" s="44"/>
      <c r="E271" s="44" t="s">
        <v>58</v>
      </c>
      <c r="F271" s="44" t="s">
        <v>59</v>
      </c>
      <c r="G271" s="51"/>
      <c r="H271" s="51"/>
      <c r="I271" s="51"/>
      <c r="J271" s="51"/>
      <c r="K271" s="51"/>
      <c r="L271" s="75" t="s">
        <v>108</v>
      </c>
      <c r="N271" s="44" t="s">
        <v>109</v>
      </c>
      <c r="O271" s="42" t="str">
        <f>A274</f>
        <v>G5.03</v>
      </c>
      <c r="S271" s="41"/>
    </row>
    <row r="272" spans="1:21" s="35" customFormat="1" outlineLevel="1">
      <c r="A272" s="49"/>
      <c r="C272" s="44" t="s">
        <v>24</v>
      </c>
      <c r="D272" s="44"/>
      <c r="E272" s="44" t="s">
        <v>58</v>
      </c>
      <c r="F272" s="44" t="s">
        <v>59</v>
      </c>
      <c r="G272" s="51"/>
      <c r="H272" s="51"/>
      <c r="I272" s="51"/>
      <c r="J272" s="51"/>
      <c r="K272" s="51"/>
      <c r="L272" s="44" t="s">
        <v>484</v>
      </c>
      <c r="N272" s="44" t="s">
        <v>485</v>
      </c>
      <c r="O272" s="42" t="str">
        <f>A274</f>
        <v>G5.03</v>
      </c>
      <c r="S272" s="41"/>
    </row>
    <row r="273" spans="1:21" s="35" customFormat="1" outlineLevel="1">
      <c r="A273" s="49"/>
      <c r="C273" s="44" t="s">
        <v>24</v>
      </c>
      <c r="D273" s="44"/>
      <c r="E273" s="44" t="s">
        <v>58</v>
      </c>
      <c r="F273" s="44" t="s">
        <v>59</v>
      </c>
      <c r="G273" s="51"/>
      <c r="H273" s="51"/>
      <c r="I273" s="51"/>
      <c r="J273" s="51"/>
      <c r="K273" s="51"/>
      <c r="L273" s="44" t="s">
        <v>924</v>
      </c>
      <c r="N273" s="44" t="s">
        <v>925</v>
      </c>
      <c r="O273" s="42" t="str">
        <f>A274</f>
        <v>G5.03</v>
      </c>
      <c r="S273" s="41"/>
    </row>
    <row r="274" spans="1:21" s="345" customFormat="1">
      <c r="A274" s="49" t="s">
        <v>2386</v>
      </c>
      <c r="B274" s="35"/>
      <c r="C274" s="176" t="s">
        <v>11</v>
      </c>
      <c r="D274" s="176" t="s">
        <v>2176</v>
      </c>
      <c r="E274" s="49" t="s">
        <v>26</v>
      </c>
      <c r="F274" s="176" t="s">
        <v>54</v>
      </c>
      <c r="G274" s="35"/>
      <c r="H274" s="27"/>
      <c r="I274" s="27"/>
      <c r="J274" s="35"/>
      <c r="K274" s="49" t="s">
        <v>2387</v>
      </c>
      <c r="L274" s="35"/>
      <c r="M274" s="49" t="s">
        <v>2388</v>
      </c>
      <c r="N274" s="49"/>
      <c r="O274" s="176"/>
      <c r="S274" s="346"/>
      <c r="U274" s="346" t="s">
        <v>2389</v>
      </c>
    </row>
    <row r="275" spans="1:21" s="345" customFormat="1" outlineLevel="1">
      <c r="A275" s="49"/>
      <c r="B275" s="35"/>
      <c r="C275" s="49" t="s">
        <v>24</v>
      </c>
      <c r="D275" s="49"/>
      <c r="E275" s="49" t="s">
        <v>58</v>
      </c>
      <c r="F275" s="49" t="s">
        <v>59</v>
      </c>
      <c r="G275" s="62"/>
      <c r="H275" s="62"/>
      <c r="I275" s="62"/>
      <c r="J275" s="62"/>
      <c r="K275" s="62"/>
      <c r="L275" s="302" t="s">
        <v>106</v>
      </c>
      <c r="M275" s="35"/>
      <c r="N275" s="49" t="s">
        <v>107</v>
      </c>
      <c r="O275" s="176" t="str">
        <f>A279</f>
        <v>G5.04</v>
      </c>
      <c r="S275" s="347"/>
    </row>
    <row r="276" spans="1:21" s="345" customFormat="1" outlineLevel="1">
      <c r="A276" s="49"/>
      <c r="B276" s="35"/>
      <c r="C276" s="49" t="s">
        <v>24</v>
      </c>
      <c r="D276" s="49"/>
      <c r="E276" s="49" t="s">
        <v>58</v>
      </c>
      <c r="F276" s="49" t="s">
        <v>59</v>
      </c>
      <c r="G276" s="62"/>
      <c r="H276" s="62"/>
      <c r="I276" s="62"/>
      <c r="J276" s="62"/>
      <c r="K276" s="62"/>
      <c r="L276" s="302" t="s">
        <v>108</v>
      </c>
      <c r="M276" s="35"/>
      <c r="N276" s="49" t="s">
        <v>109</v>
      </c>
      <c r="O276" s="176" t="str">
        <f>A279</f>
        <v>G5.04</v>
      </c>
      <c r="S276" s="347"/>
    </row>
    <row r="277" spans="1:21" s="345" customFormat="1" outlineLevel="1">
      <c r="A277" s="49"/>
      <c r="B277" s="35"/>
      <c r="C277" s="49" t="s">
        <v>24</v>
      </c>
      <c r="D277" s="49"/>
      <c r="E277" s="49" t="s">
        <v>58</v>
      </c>
      <c r="F277" s="49" t="s">
        <v>59</v>
      </c>
      <c r="G277" s="62"/>
      <c r="H277" s="62"/>
      <c r="I277" s="62"/>
      <c r="J277" s="62"/>
      <c r="K277" s="62"/>
      <c r="L277" s="49" t="s">
        <v>484</v>
      </c>
      <c r="M277" s="35"/>
      <c r="N277" s="49" t="s">
        <v>485</v>
      </c>
      <c r="O277" s="176" t="str">
        <f>A279</f>
        <v>G5.04</v>
      </c>
      <c r="S277" s="347"/>
    </row>
    <row r="278" spans="1:21" s="345" customFormat="1" outlineLevel="1">
      <c r="A278" s="49"/>
      <c r="B278" s="35"/>
      <c r="C278" s="49" t="s">
        <v>24</v>
      </c>
      <c r="D278" s="49"/>
      <c r="E278" s="49" t="s">
        <v>58</v>
      </c>
      <c r="F278" s="49" t="s">
        <v>59</v>
      </c>
      <c r="G278" s="62"/>
      <c r="H278" s="62"/>
      <c r="I278" s="62"/>
      <c r="J278" s="62"/>
      <c r="K278" s="62"/>
      <c r="L278" s="49" t="s">
        <v>924</v>
      </c>
      <c r="M278" s="35"/>
      <c r="N278" s="49" t="s">
        <v>925</v>
      </c>
      <c r="O278" s="176" t="str">
        <f>A279</f>
        <v>G5.04</v>
      </c>
      <c r="S278" s="347"/>
    </row>
    <row r="279" spans="1:21" s="35" customFormat="1">
      <c r="A279" s="49" t="s">
        <v>2390</v>
      </c>
      <c r="C279" s="42" t="s">
        <v>11</v>
      </c>
      <c r="D279" s="42" t="s">
        <v>2176</v>
      </c>
      <c r="E279" s="49" t="s">
        <v>26</v>
      </c>
      <c r="F279" s="42" t="s">
        <v>54</v>
      </c>
      <c r="H279" s="30"/>
      <c r="I279" s="30"/>
      <c r="K279" s="49" t="s">
        <v>2391</v>
      </c>
      <c r="M279" s="44" t="s">
        <v>2392</v>
      </c>
      <c r="N279" s="44"/>
      <c r="O279" s="42"/>
      <c r="S279" s="49"/>
    </row>
    <row r="280" spans="1:21" s="35" customFormat="1" outlineLevel="1">
      <c r="A280" s="49"/>
      <c r="C280" s="44" t="s">
        <v>24</v>
      </c>
      <c r="D280" s="44"/>
      <c r="E280" s="44" t="s">
        <v>58</v>
      </c>
      <c r="F280" s="44" t="s">
        <v>59</v>
      </c>
      <c r="G280" s="51"/>
      <c r="H280" s="51"/>
      <c r="I280" s="51"/>
      <c r="J280" s="51"/>
      <c r="K280" s="51"/>
      <c r="L280" s="75" t="s">
        <v>106</v>
      </c>
      <c r="N280" s="44" t="s">
        <v>107</v>
      </c>
      <c r="O280" s="42" t="str">
        <f>A284</f>
        <v>G5.05</v>
      </c>
      <c r="S280" s="41"/>
    </row>
    <row r="281" spans="1:21" s="35" customFormat="1" outlineLevel="1">
      <c r="A281" s="49"/>
      <c r="C281" s="44" t="s">
        <v>24</v>
      </c>
      <c r="D281" s="44"/>
      <c r="E281" s="44" t="s">
        <v>58</v>
      </c>
      <c r="F281" s="44" t="s">
        <v>59</v>
      </c>
      <c r="G281" s="51"/>
      <c r="H281" s="51"/>
      <c r="I281" s="51"/>
      <c r="J281" s="51"/>
      <c r="K281" s="51"/>
      <c r="L281" s="75" t="s">
        <v>108</v>
      </c>
      <c r="N281" s="44" t="s">
        <v>109</v>
      </c>
      <c r="O281" s="42" t="str">
        <f>A284</f>
        <v>G5.05</v>
      </c>
      <c r="S281" s="41"/>
    </row>
    <row r="282" spans="1:21" s="35" customFormat="1" outlineLevel="1">
      <c r="A282" s="49"/>
      <c r="C282" s="44" t="s">
        <v>24</v>
      </c>
      <c r="D282" s="44"/>
      <c r="E282" s="44" t="s">
        <v>58</v>
      </c>
      <c r="F282" s="44" t="s">
        <v>59</v>
      </c>
      <c r="G282" s="51"/>
      <c r="H282" s="51"/>
      <c r="I282" s="51"/>
      <c r="J282" s="51"/>
      <c r="K282" s="51"/>
      <c r="L282" s="44" t="s">
        <v>484</v>
      </c>
      <c r="N282" s="44" t="s">
        <v>485</v>
      </c>
      <c r="O282" s="42" t="str">
        <f>A284</f>
        <v>G5.05</v>
      </c>
      <c r="S282" s="41"/>
    </row>
    <row r="283" spans="1:21" s="35" customFormat="1" outlineLevel="1">
      <c r="A283" s="49"/>
      <c r="C283" s="44" t="s">
        <v>24</v>
      </c>
      <c r="D283" s="44"/>
      <c r="E283" s="44" t="s">
        <v>58</v>
      </c>
      <c r="F283" s="44" t="s">
        <v>59</v>
      </c>
      <c r="G283" s="51"/>
      <c r="H283" s="51"/>
      <c r="I283" s="51"/>
      <c r="J283" s="51"/>
      <c r="K283" s="51"/>
      <c r="L283" s="44" t="s">
        <v>924</v>
      </c>
      <c r="N283" s="44" t="s">
        <v>925</v>
      </c>
      <c r="O283" s="42" t="str">
        <f>A284</f>
        <v>G5.05</v>
      </c>
      <c r="S283" s="41"/>
    </row>
    <row r="284" spans="1:21" s="35" customFormat="1">
      <c r="A284" s="49" t="s">
        <v>2393</v>
      </c>
      <c r="C284" s="42" t="s">
        <v>11</v>
      </c>
      <c r="D284" s="42" t="s">
        <v>2176</v>
      </c>
      <c r="E284" s="49" t="s">
        <v>26</v>
      </c>
      <c r="F284" s="42" t="s">
        <v>54</v>
      </c>
      <c r="H284" s="30"/>
      <c r="I284" s="30"/>
      <c r="K284" s="49" t="s">
        <v>2394</v>
      </c>
      <c r="M284" s="44" t="s">
        <v>2395</v>
      </c>
      <c r="N284" s="44"/>
      <c r="O284" s="42"/>
      <c r="S284" s="49"/>
    </row>
    <row r="285" spans="1:21" s="35" customFormat="1" outlineLevel="1">
      <c r="A285" s="49"/>
      <c r="C285" s="44" t="s">
        <v>24</v>
      </c>
      <c r="D285" s="44"/>
      <c r="E285" s="44" t="s">
        <v>58</v>
      </c>
      <c r="F285" s="44" t="s">
        <v>59</v>
      </c>
      <c r="G285" s="51"/>
      <c r="H285" s="51"/>
      <c r="I285" s="51"/>
      <c r="J285" s="51"/>
      <c r="K285" s="51"/>
      <c r="L285" s="75" t="s">
        <v>106</v>
      </c>
      <c r="N285" s="44" t="s">
        <v>107</v>
      </c>
      <c r="O285" s="42" t="str">
        <f>A289</f>
        <v>G5.06</v>
      </c>
      <c r="S285" s="41"/>
    </row>
    <row r="286" spans="1:21" s="35" customFormat="1" outlineLevel="1">
      <c r="A286" s="49"/>
      <c r="C286" s="44" t="s">
        <v>24</v>
      </c>
      <c r="D286" s="44"/>
      <c r="E286" s="44" t="s">
        <v>58</v>
      </c>
      <c r="F286" s="44" t="s">
        <v>59</v>
      </c>
      <c r="G286" s="51"/>
      <c r="H286" s="51"/>
      <c r="I286" s="51"/>
      <c r="J286" s="51"/>
      <c r="K286" s="51"/>
      <c r="L286" s="75" t="s">
        <v>108</v>
      </c>
      <c r="N286" s="44" t="s">
        <v>109</v>
      </c>
      <c r="O286" s="42" t="str">
        <f>A289</f>
        <v>G5.06</v>
      </c>
      <c r="S286" s="41"/>
    </row>
    <row r="287" spans="1:21" s="35" customFormat="1" outlineLevel="1">
      <c r="A287" s="49"/>
      <c r="C287" s="44" t="s">
        <v>24</v>
      </c>
      <c r="D287" s="44"/>
      <c r="E287" s="44" t="s">
        <v>58</v>
      </c>
      <c r="F287" s="44" t="s">
        <v>59</v>
      </c>
      <c r="G287" s="51"/>
      <c r="H287" s="51"/>
      <c r="I287" s="51"/>
      <c r="J287" s="51"/>
      <c r="K287" s="51"/>
      <c r="L287" s="44" t="s">
        <v>484</v>
      </c>
      <c r="N287" s="44" t="s">
        <v>2396</v>
      </c>
      <c r="O287" s="42" t="str">
        <f>A289</f>
        <v>G5.06</v>
      </c>
      <c r="S287" s="41"/>
    </row>
    <row r="288" spans="1:21" s="35" customFormat="1" outlineLevel="1">
      <c r="A288" s="49"/>
      <c r="C288" s="44" t="s">
        <v>24</v>
      </c>
      <c r="D288" s="44"/>
      <c r="E288" s="44" t="s">
        <v>58</v>
      </c>
      <c r="F288" s="44" t="s">
        <v>59</v>
      </c>
      <c r="G288" s="51"/>
      <c r="H288" s="51"/>
      <c r="I288" s="51"/>
      <c r="J288" s="51"/>
      <c r="K288" s="51"/>
      <c r="L288" s="44" t="s">
        <v>924</v>
      </c>
      <c r="N288" s="44" t="s">
        <v>925</v>
      </c>
      <c r="O288" s="42" t="str">
        <f>A289</f>
        <v>G5.06</v>
      </c>
      <c r="S288" s="41"/>
    </row>
    <row r="289" spans="1:19" s="35" customFormat="1" ht="34.5" customHeight="1">
      <c r="A289" s="49" t="s">
        <v>2397</v>
      </c>
      <c r="C289" s="42" t="s">
        <v>11</v>
      </c>
      <c r="D289" s="42" t="s">
        <v>2176</v>
      </c>
      <c r="E289" s="49" t="s">
        <v>26</v>
      </c>
      <c r="F289" s="42" t="s">
        <v>54</v>
      </c>
      <c r="H289" s="30"/>
      <c r="I289" s="30"/>
      <c r="K289" s="113" t="s">
        <v>2398</v>
      </c>
      <c r="M289" s="523" t="s">
        <v>2399</v>
      </c>
      <c r="N289" s="523"/>
      <c r="O289" s="42"/>
      <c r="S289" s="49"/>
    </row>
    <row r="290" spans="1:19" s="35" customFormat="1" outlineLevel="1">
      <c r="A290" s="49"/>
      <c r="C290" s="44" t="s">
        <v>24</v>
      </c>
      <c r="D290" s="44"/>
      <c r="E290" s="44" t="s">
        <v>58</v>
      </c>
      <c r="F290" s="44" t="s">
        <v>59</v>
      </c>
      <c r="H290" s="30"/>
      <c r="I290" s="30"/>
      <c r="K290" s="113"/>
      <c r="L290" s="75" t="s">
        <v>106</v>
      </c>
      <c r="N290" s="44" t="s">
        <v>107</v>
      </c>
      <c r="O290" s="42" t="str">
        <f>A294</f>
        <v>G5.07</v>
      </c>
      <c r="S290" s="41"/>
    </row>
    <row r="291" spans="1:19" s="35" customFormat="1" outlineLevel="1">
      <c r="A291" s="49"/>
      <c r="C291" s="44" t="s">
        <v>24</v>
      </c>
      <c r="D291" s="44"/>
      <c r="E291" s="44" t="s">
        <v>58</v>
      </c>
      <c r="F291" s="44" t="s">
        <v>59</v>
      </c>
      <c r="H291" s="30"/>
      <c r="I291" s="30"/>
      <c r="K291" s="113"/>
      <c r="L291" s="75" t="s">
        <v>108</v>
      </c>
      <c r="N291" s="44" t="s">
        <v>109</v>
      </c>
      <c r="O291" s="42" t="str">
        <f>A294</f>
        <v>G5.07</v>
      </c>
      <c r="S291" s="41"/>
    </row>
    <row r="292" spans="1:19" s="35" customFormat="1" outlineLevel="1">
      <c r="A292" s="49"/>
      <c r="C292" s="44" t="s">
        <v>24</v>
      </c>
      <c r="D292" s="44"/>
      <c r="E292" s="44" t="s">
        <v>58</v>
      </c>
      <c r="F292" s="44" t="s">
        <v>59</v>
      </c>
      <c r="H292" s="30"/>
      <c r="I292" s="30"/>
      <c r="K292" s="113"/>
      <c r="L292" s="44" t="s">
        <v>484</v>
      </c>
      <c r="N292" s="44" t="s">
        <v>2396</v>
      </c>
      <c r="O292" s="42" t="str">
        <f>A294</f>
        <v>G5.07</v>
      </c>
      <c r="S292" s="41"/>
    </row>
    <row r="293" spans="1:19" s="35" customFormat="1" outlineLevel="1">
      <c r="A293" s="49"/>
      <c r="C293" s="44" t="s">
        <v>24</v>
      </c>
      <c r="D293" s="44"/>
      <c r="E293" s="44" t="s">
        <v>58</v>
      </c>
      <c r="F293" s="44" t="s">
        <v>59</v>
      </c>
      <c r="H293" s="30"/>
      <c r="I293" s="30"/>
      <c r="K293" s="113"/>
      <c r="L293" s="44" t="s">
        <v>924</v>
      </c>
      <c r="N293" s="44" t="s">
        <v>925</v>
      </c>
      <c r="O293" s="42" t="str">
        <f>A294</f>
        <v>G5.07</v>
      </c>
      <c r="S293" s="41"/>
    </row>
    <row r="294" spans="1:19" s="35" customFormat="1" ht="29.25" customHeight="1">
      <c r="A294" s="49" t="s">
        <v>2400</v>
      </c>
      <c r="C294" s="42" t="s">
        <v>11</v>
      </c>
      <c r="D294" s="42" t="s">
        <v>2176</v>
      </c>
      <c r="E294" s="49" t="s">
        <v>26</v>
      </c>
      <c r="F294" s="42" t="s">
        <v>54</v>
      </c>
      <c r="H294" s="30"/>
      <c r="I294" s="30"/>
      <c r="K294" s="509" t="s">
        <v>2401</v>
      </c>
      <c r="L294" s="509"/>
      <c r="M294" s="523" t="s">
        <v>2402</v>
      </c>
      <c r="N294" s="523"/>
      <c r="O294" s="42"/>
      <c r="S294" s="49"/>
    </row>
    <row r="295" spans="1:19" s="35" customFormat="1" outlineLevel="1">
      <c r="A295" s="49"/>
      <c r="C295" s="44" t="s">
        <v>24</v>
      </c>
      <c r="D295" s="44"/>
      <c r="E295" s="44" t="s">
        <v>58</v>
      </c>
      <c r="F295" s="44" t="s">
        <v>59</v>
      </c>
      <c r="H295" s="30"/>
      <c r="I295" s="30"/>
      <c r="K295" s="113"/>
      <c r="L295" s="75" t="s">
        <v>106</v>
      </c>
      <c r="N295" s="44" t="s">
        <v>107</v>
      </c>
      <c r="O295" s="42" t="str">
        <f>A299</f>
        <v>G5.08</v>
      </c>
      <c r="S295" s="41"/>
    </row>
    <row r="296" spans="1:19" s="35" customFormat="1" outlineLevel="1">
      <c r="A296" s="49"/>
      <c r="C296" s="44" t="s">
        <v>24</v>
      </c>
      <c r="D296" s="44"/>
      <c r="E296" s="44" t="s">
        <v>58</v>
      </c>
      <c r="F296" s="44" t="s">
        <v>59</v>
      </c>
      <c r="H296" s="30"/>
      <c r="I296" s="30"/>
      <c r="K296" s="113"/>
      <c r="L296" s="75" t="s">
        <v>108</v>
      </c>
      <c r="N296" s="44" t="s">
        <v>109</v>
      </c>
      <c r="O296" s="42" t="str">
        <f>A299</f>
        <v>G5.08</v>
      </c>
      <c r="S296" s="41"/>
    </row>
    <row r="297" spans="1:19" s="35" customFormat="1" outlineLevel="1">
      <c r="A297" s="49"/>
      <c r="C297" s="44" t="s">
        <v>24</v>
      </c>
      <c r="D297" s="44"/>
      <c r="E297" s="44" t="s">
        <v>58</v>
      </c>
      <c r="F297" s="44" t="s">
        <v>59</v>
      </c>
      <c r="H297" s="30"/>
      <c r="I297" s="30"/>
      <c r="K297" s="113"/>
      <c r="L297" s="44" t="s">
        <v>484</v>
      </c>
      <c r="N297" s="44" t="s">
        <v>485</v>
      </c>
      <c r="O297" s="42" t="str">
        <f>A299</f>
        <v>G5.08</v>
      </c>
      <c r="S297" s="41"/>
    </row>
    <row r="298" spans="1:19" s="35" customFormat="1" outlineLevel="1">
      <c r="A298" s="49"/>
      <c r="C298" s="44" t="s">
        <v>24</v>
      </c>
      <c r="D298" s="44"/>
      <c r="E298" s="44" t="s">
        <v>58</v>
      </c>
      <c r="F298" s="44" t="s">
        <v>59</v>
      </c>
      <c r="H298" s="30"/>
      <c r="I298" s="30"/>
      <c r="K298" s="113"/>
      <c r="L298" s="44" t="s">
        <v>924</v>
      </c>
      <c r="N298" s="44" t="s">
        <v>925</v>
      </c>
      <c r="O298" s="42" t="str">
        <f>A299</f>
        <v>G5.08</v>
      </c>
      <c r="S298" s="41"/>
    </row>
    <row r="299" spans="1:19" s="35" customFormat="1" ht="48.75" customHeight="1">
      <c r="A299" s="49" t="s">
        <v>2403</v>
      </c>
      <c r="C299" s="42" t="s">
        <v>11</v>
      </c>
      <c r="D299" s="42" t="s">
        <v>1261</v>
      </c>
      <c r="E299" s="49" t="s">
        <v>26</v>
      </c>
      <c r="F299" s="42" t="s">
        <v>54</v>
      </c>
      <c r="H299" s="30"/>
      <c r="I299" s="30"/>
      <c r="J299" s="30"/>
      <c r="K299" s="526" t="s">
        <v>2404</v>
      </c>
      <c r="L299" s="526"/>
      <c r="M299" s="523" t="s">
        <v>2405</v>
      </c>
      <c r="N299" s="523"/>
      <c r="O299" s="42"/>
      <c r="S299" s="348"/>
    </row>
    <row r="300" spans="1:19" s="35" customFormat="1" outlineLevel="1">
      <c r="A300" s="49"/>
      <c r="C300" s="44" t="s">
        <v>24</v>
      </c>
      <c r="D300" s="44"/>
      <c r="E300" s="44" t="s">
        <v>58</v>
      </c>
      <c r="F300" s="44" t="s">
        <v>59</v>
      </c>
      <c r="H300" s="30"/>
      <c r="I300" s="30"/>
      <c r="J300" s="30"/>
      <c r="K300" s="302"/>
      <c r="L300" s="349" t="s">
        <v>2406</v>
      </c>
      <c r="N300" s="44" t="s">
        <v>2407</v>
      </c>
      <c r="O300" s="42"/>
      <c r="S300" s="41"/>
    </row>
    <row r="301" spans="1:19" s="35" customFormat="1" outlineLevel="1">
      <c r="A301" s="49"/>
      <c r="C301" s="44" t="s">
        <v>24</v>
      </c>
      <c r="D301" s="44"/>
      <c r="E301" s="44" t="s">
        <v>58</v>
      </c>
      <c r="F301" s="44" t="s">
        <v>59</v>
      </c>
      <c r="H301" s="30"/>
      <c r="I301" s="30"/>
      <c r="J301" s="30"/>
      <c r="K301" s="302"/>
      <c r="L301" s="349" t="s">
        <v>2408</v>
      </c>
      <c r="N301" s="44" t="s">
        <v>2409</v>
      </c>
      <c r="O301" s="42"/>
      <c r="S301" s="41"/>
    </row>
    <row r="302" spans="1:19" s="35" customFormat="1" outlineLevel="1">
      <c r="A302" s="49"/>
      <c r="C302" s="44" t="s">
        <v>24</v>
      </c>
      <c r="D302" s="44"/>
      <c r="E302" s="44" t="s">
        <v>58</v>
      </c>
      <c r="F302" s="44" t="s">
        <v>59</v>
      </c>
      <c r="H302" s="30"/>
      <c r="I302" s="30"/>
      <c r="J302" s="30"/>
      <c r="K302" s="302"/>
      <c r="L302" s="349" t="s">
        <v>2410</v>
      </c>
      <c r="N302" s="44" t="s">
        <v>2411</v>
      </c>
      <c r="O302" s="42"/>
      <c r="S302" s="41"/>
    </row>
    <row r="303" spans="1:19" s="35" customFormat="1" outlineLevel="1">
      <c r="A303" s="49"/>
      <c r="C303" s="44" t="s">
        <v>24</v>
      </c>
      <c r="D303" s="44"/>
      <c r="E303" s="44" t="s">
        <v>58</v>
      </c>
      <c r="F303" s="44" t="s">
        <v>59</v>
      </c>
      <c r="H303" s="30"/>
      <c r="I303" s="30"/>
      <c r="J303" s="30"/>
      <c r="K303" s="302"/>
      <c r="L303" s="44" t="s">
        <v>484</v>
      </c>
      <c r="N303" s="44" t="s">
        <v>485</v>
      </c>
      <c r="O303" s="42"/>
      <c r="S303" s="41"/>
    </row>
    <row r="304" spans="1:19" s="35" customFormat="1" outlineLevel="1">
      <c r="A304" s="49"/>
      <c r="C304" s="44" t="s">
        <v>24</v>
      </c>
      <c r="D304" s="44"/>
      <c r="E304" s="44" t="s">
        <v>58</v>
      </c>
      <c r="F304" s="44" t="s">
        <v>59</v>
      </c>
      <c r="H304" s="30"/>
      <c r="I304" s="30"/>
      <c r="J304" s="30"/>
      <c r="K304" s="302"/>
      <c r="L304" s="44" t="s">
        <v>924</v>
      </c>
      <c r="N304" s="44" t="s">
        <v>925</v>
      </c>
      <c r="O304" s="42"/>
      <c r="S304" s="41"/>
    </row>
    <row r="305" spans="1:21" s="204" customFormat="1">
      <c r="A305" s="203" t="s">
        <v>1107</v>
      </c>
      <c r="B305" s="205"/>
      <c r="C305" s="203"/>
      <c r="D305" s="205"/>
      <c r="E305" s="205"/>
      <c r="F305" s="205"/>
      <c r="G305" s="203"/>
      <c r="H305" s="203"/>
      <c r="I305" s="203"/>
      <c r="J305" s="203"/>
      <c r="K305" s="203"/>
      <c r="L305" s="205"/>
      <c r="M305" s="247"/>
      <c r="N305" s="261"/>
      <c r="O305" s="248"/>
      <c r="P305" s="203"/>
      <c r="Q305" s="203"/>
      <c r="R305" s="203"/>
      <c r="S305" s="269"/>
      <c r="U305" s="325"/>
    </row>
    <row r="306" spans="1:21" s="343" customFormat="1">
      <c r="B306" s="338"/>
      <c r="C306" s="337"/>
      <c r="D306" s="338"/>
      <c r="E306" s="338"/>
      <c r="F306" s="338"/>
      <c r="G306" s="337"/>
      <c r="H306" s="337"/>
      <c r="I306" s="337"/>
      <c r="J306" s="337"/>
      <c r="K306" s="337"/>
      <c r="L306" s="338"/>
      <c r="M306" s="339"/>
      <c r="N306" s="340"/>
      <c r="O306" s="341"/>
      <c r="P306" s="337"/>
      <c r="Q306" s="337"/>
      <c r="R306" s="337"/>
      <c r="S306" s="342"/>
      <c r="U306" s="250"/>
    </row>
    <row r="307" spans="1:21" s="343" customFormat="1">
      <c r="A307" s="343" t="s">
        <v>2412</v>
      </c>
      <c r="B307" s="350"/>
      <c r="C307" s="351"/>
      <c r="D307" s="351"/>
      <c r="E307" s="351"/>
      <c r="F307" s="351"/>
      <c r="G307" s="352"/>
      <c r="H307" s="353"/>
      <c r="I307" s="353"/>
      <c r="J307" s="353"/>
      <c r="K307" s="354"/>
      <c r="L307" s="354"/>
      <c r="M307" s="355"/>
      <c r="N307" s="351"/>
      <c r="O307" s="356"/>
      <c r="P307" s="352"/>
      <c r="Q307" s="352"/>
      <c r="R307" s="350"/>
      <c r="S307" s="342"/>
    </row>
    <row r="308" spans="1:21" s="35" customFormat="1" ht="30">
      <c r="A308" s="49" t="s">
        <v>2413</v>
      </c>
      <c r="C308" s="42" t="s">
        <v>11</v>
      </c>
      <c r="D308" s="42" t="s">
        <v>1261</v>
      </c>
      <c r="E308" s="49" t="s">
        <v>26</v>
      </c>
      <c r="F308" s="42" t="s">
        <v>54</v>
      </c>
      <c r="H308" s="30"/>
      <c r="I308" s="30"/>
      <c r="J308" s="30"/>
      <c r="L308" s="336" t="s">
        <v>2414</v>
      </c>
      <c r="M308" s="523" t="s">
        <v>2415</v>
      </c>
      <c r="N308" s="523"/>
      <c r="O308" s="34"/>
      <c r="S308" s="348"/>
    </row>
    <row r="309" spans="1:21" s="35" customFormat="1" outlineLevel="1">
      <c r="A309" s="49"/>
      <c r="C309" s="44" t="s">
        <v>24</v>
      </c>
      <c r="D309" s="44"/>
      <c r="E309" s="44" t="s">
        <v>58</v>
      </c>
      <c r="F309" s="44" t="s">
        <v>59</v>
      </c>
      <c r="H309" s="30"/>
      <c r="I309" s="30"/>
      <c r="J309" s="30"/>
      <c r="K309" s="302"/>
      <c r="L309" s="349" t="s">
        <v>2406</v>
      </c>
      <c r="N309" s="44" t="s">
        <v>2407</v>
      </c>
      <c r="O309" s="42" t="str">
        <f>A314</f>
        <v>G6.02</v>
      </c>
      <c r="S309" s="41"/>
    </row>
    <row r="310" spans="1:21" s="35" customFormat="1" outlineLevel="1">
      <c r="A310" s="49"/>
      <c r="C310" s="44" t="s">
        <v>24</v>
      </c>
      <c r="D310" s="44"/>
      <c r="E310" s="44" t="s">
        <v>58</v>
      </c>
      <c r="F310" s="44" t="s">
        <v>59</v>
      </c>
      <c r="H310" s="30"/>
      <c r="I310" s="30"/>
      <c r="J310" s="30"/>
      <c r="K310" s="302"/>
      <c r="L310" s="349" t="s">
        <v>2408</v>
      </c>
      <c r="N310" s="44" t="s">
        <v>2409</v>
      </c>
      <c r="O310" s="42" t="str">
        <f>A314</f>
        <v>G6.02</v>
      </c>
      <c r="S310" s="41"/>
    </row>
    <row r="311" spans="1:21" s="35" customFormat="1" outlineLevel="1">
      <c r="A311" s="49"/>
      <c r="C311" s="44" t="s">
        <v>24</v>
      </c>
      <c r="D311" s="44"/>
      <c r="E311" s="44" t="s">
        <v>58</v>
      </c>
      <c r="F311" s="44" t="s">
        <v>59</v>
      </c>
      <c r="H311" s="30"/>
      <c r="I311" s="30"/>
      <c r="J311" s="30"/>
      <c r="K311" s="302"/>
      <c r="L311" s="349" t="s">
        <v>2410</v>
      </c>
      <c r="N311" s="44" t="s">
        <v>2416</v>
      </c>
      <c r="O311" s="42" t="str">
        <f>A314</f>
        <v>G6.02</v>
      </c>
      <c r="S311" s="41"/>
    </row>
    <row r="312" spans="1:21" s="35" customFormat="1" outlineLevel="1">
      <c r="A312" s="49"/>
      <c r="C312" s="44" t="s">
        <v>24</v>
      </c>
      <c r="D312" s="44"/>
      <c r="E312" s="44" t="s">
        <v>58</v>
      </c>
      <c r="F312" s="44" t="s">
        <v>59</v>
      </c>
      <c r="H312" s="30"/>
      <c r="I312" s="30"/>
      <c r="J312" s="30"/>
      <c r="K312" s="302"/>
      <c r="L312" s="44" t="s">
        <v>484</v>
      </c>
      <c r="N312" s="44" t="s">
        <v>485</v>
      </c>
      <c r="O312" s="42" t="str">
        <f>A314</f>
        <v>G6.02</v>
      </c>
      <c r="S312" s="41"/>
    </row>
    <row r="313" spans="1:21" s="35" customFormat="1" outlineLevel="1">
      <c r="A313" s="49"/>
      <c r="C313" s="44" t="s">
        <v>24</v>
      </c>
      <c r="D313" s="44"/>
      <c r="E313" s="44" t="s">
        <v>58</v>
      </c>
      <c r="F313" s="44" t="s">
        <v>59</v>
      </c>
      <c r="H313" s="30"/>
      <c r="I313" s="30"/>
      <c r="J313" s="30"/>
      <c r="K313" s="302"/>
      <c r="L313" s="44" t="s">
        <v>924</v>
      </c>
      <c r="N313" s="44" t="s">
        <v>925</v>
      </c>
      <c r="O313" s="42" t="str">
        <f>A314</f>
        <v>G6.02</v>
      </c>
      <c r="S313" s="41"/>
    </row>
    <row r="314" spans="1:21" s="35" customFormat="1" ht="30">
      <c r="A314" s="49" t="s">
        <v>2417</v>
      </c>
      <c r="C314" s="42" t="s">
        <v>11</v>
      </c>
      <c r="D314" s="42" t="s">
        <v>1261</v>
      </c>
      <c r="E314" s="49" t="s">
        <v>26</v>
      </c>
      <c r="F314" s="42" t="s">
        <v>54</v>
      </c>
      <c r="H314" s="30"/>
      <c r="I314" s="30"/>
      <c r="J314" s="30"/>
      <c r="L314" s="336" t="s">
        <v>2418</v>
      </c>
      <c r="M314" s="523" t="s">
        <v>2419</v>
      </c>
      <c r="N314" s="523"/>
      <c r="O314" s="34"/>
      <c r="S314" s="348"/>
    </row>
    <row r="315" spans="1:21" s="35" customFormat="1" outlineLevel="1">
      <c r="A315" s="49"/>
      <c r="C315" s="44" t="s">
        <v>24</v>
      </c>
      <c r="D315" s="44"/>
      <c r="E315" s="44" t="s">
        <v>58</v>
      </c>
      <c r="F315" s="44" t="s">
        <v>59</v>
      </c>
      <c r="H315" s="30"/>
      <c r="I315" s="30"/>
      <c r="J315" s="30"/>
      <c r="K315" s="302"/>
      <c r="L315" s="349" t="s">
        <v>2406</v>
      </c>
      <c r="N315" s="44" t="s">
        <v>2407</v>
      </c>
      <c r="O315" s="42" t="str">
        <f>A320</f>
        <v>G6.03</v>
      </c>
      <c r="S315" s="41"/>
    </row>
    <row r="316" spans="1:21" s="35" customFormat="1" outlineLevel="1">
      <c r="A316" s="49"/>
      <c r="C316" s="44" t="s">
        <v>24</v>
      </c>
      <c r="D316" s="44"/>
      <c r="E316" s="44" t="s">
        <v>58</v>
      </c>
      <c r="F316" s="44" t="s">
        <v>59</v>
      </c>
      <c r="H316" s="30"/>
      <c r="I316" s="30"/>
      <c r="J316" s="30"/>
      <c r="K316" s="302"/>
      <c r="L316" s="349" t="s">
        <v>2408</v>
      </c>
      <c r="N316" s="44" t="s">
        <v>2409</v>
      </c>
      <c r="O316" s="42" t="str">
        <f>A320</f>
        <v>G6.03</v>
      </c>
      <c r="S316" s="41"/>
    </row>
    <row r="317" spans="1:21" s="35" customFormat="1" outlineLevel="1">
      <c r="A317" s="49"/>
      <c r="C317" s="44" t="s">
        <v>24</v>
      </c>
      <c r="D317" s="44"/>
      <c r="E317" s="44" t="s">
        <v>58</v>
      </c>
      <c r="F317" s="44" t="s">
        <v>59</v>
      </c>
      <c r="H317" s="30"/>
      <c r="I317" s="30"/>
      <c r="J317" s="30"/>
      <c r="K317" s="302"/>
      <c r="L317" s="349" t="s">
        <v>2410</v>
      </c>
      <c r="N317" s="44" t="s">
        <v>2416</v>
      </c>
      <c r="O317" s="42" t="str">
        <f>A320</f>
        <v>G6.03</v>
      </c>
      <c r="S317" s="41"/>
    </row>
    <row r="318" spans="1:21" s="35" customFormat="1" outlineLevel="1">
      <c r="A318" s="49"/>
      <c r="C318" s="44" t="s">
        <v>24</v>
      </c>
      <c r="D318" s="44"/>
      <c r="E318" s="44" t="s">
        <v>58</v>
      </c>
      <c r="F318" s="44" t="s">
        <v>59</v>
      </c>
      <c r="H318" s="30"/>
      <c r="I318" s="30"/>
      <c r="J318" s="30"/>
      <c r="K318" s="302"/>
      <c r="L318" s="44" t="s">
        <v>484</v>
      </c>
      <c r="N318" s="44" t="s">
        <v>485</v>
      </c>
      <c r="O318" s="42" t="str">
        <f>A320</f>
        <v>G6.03</v>
      </c>
      <c r="S318" s="41"/>
    </row>
    <row r="319" spans="1:21" s="35" customFormat="1" outlineLevel="1">
      <c r="A319" s="49"/>
      <c r="C319" s="44" t="s">
        <v>24</v>
      </c>
      <c r="D319" s="44"/>
      <c r="E319" s="44" t="s">
        <v>58</v>
      </c>
      <c r="F319" s="44" t="s">
        <v>59</v>
      </c>
      <c r="H319" s="30"/>
      <c r="I319" s="30"/>
      <c r="J319" s="30"/>
      <c r="K319" s="302"/>
      <c r="L319" s="44" t="s">
        <v>924</v>
      </c>
      <c r="N319" s="44" t="s">
        <v>925</v>
      </c>
      <c r="O319" s="42" t="str">
        <f>A320</f>
        <v>G6.03</v>
      </c>
      <c r="S319" s="41"/>
    </row>
    <row r="320" spans="1:21" s="35" customFormat="1" ht="45">
      <c r="A320" s="49" t="s">
        <v>2420</v>
      </c>
      <c r="C320" s="42" t="s">
        <v>11</v>
      </c>
      <c r="D320" s="42" t="s">
        <v>1261</v>
      </c>
      <c r="E320" s="49" t="s">
        <v>26</v>
      </c>
      <c r="F320" s="42" t="s">
        <v>54</v>
      </c>
      <c r="H320" s="30"/>
      <c r="I320" s="30"/>
      <c r="J320" s="30"/>
      <c r="L320" s="336" t="s">
        <v>2421</v>
      </c>
      <c r="M320" s="523" t="s">
        <v>2422</v>
      </c>
      <c r="N320" s="523"/>
      <c r="O320" s="34"/>
      <c r="S320" s="348"/>
    </row>
    <row r="321" spans="1:28" s="35" customFormat="1" outlineLevel="1">
      <c r="A321" s="49"/>
      <c r="C321" s="44" t="s">
        <v>24</v>
      </c>
      <c r="D321" s="44"/>
      <c r="E321" s="44" t="s">
        <v>58</v>
      </c>
      <c r="F321" s="44" t="s">
        <v>59</v>
      </c>
      <c r="H321" s="30"/>
      <c r="I321" s="30"/>
      <c r="J321" s="30"/>
      <c r="K321" s="302"/>
      <c r="L321" s="349" t="s">
        <v>2406</v>
      </c>
      <c r="N321" s="44" t="s">
        <v>2407</v>
      </c>
      <c r="O321" s="42" t="str">
        <f>A326</f>
        <v>G6.04</v>
      </c>
      <c r="S321" s="41"/>
    </row>
    <row r="322" spans="1:28" s="35" customFormat="1" outlineLevel="1">
      <c r="A322" s="49"/>
      <c r="C322" s="44" t="s">
        <v>24</v>
      </c>
      <c r="D322" s="44"/>
      <c r="E322" s="44" t="s">
        <v>58</v>
      </c>
      <c r="F322" s="44" t="s">
        <v>59</v>
      </c>
      <c r="H322" s="30"/>
      <c r="I322" s="30"/>
      <c r="J322" s="30"/>
      <c r="K322" s="302"/>
      <c r="L322" s="349" t="s">
        <v>2408</v>
      </c>
      <c r="N322" s="44" t="s">
        <v>2409</v>
      </c>
      <c r="O322" s="42" t="str">
        <f>A326</f>
        <v>G6.04</v>
      </c>
      <c r="S322" s="41"/>
    </row>
    <row r="323" spans="1:28" s="35" customFormat="1" outlineLevel="1">
      <c r="A323" s="49"/>
      <c r="C323" s="44" t="s">
        <v>24</v>
      </c>
      <c r="D323" s="44"/>
      <c r="E323" s="44" t="s">
        <v>58</v>
      </c>
      <c r="F323" s="44" t="s">
        <v>59</v>
      </c>
      <c r="H323" s="30"/>
      <c r="I323" s="30"/>
      <c r="J323" s="30"/>
      <c r="K323" s="302"/>
      <c r="L323" s="349" t="s">
        <v>2410</v>
      </c>
      <c r="N323" s="44" t="s">
        <v>2416</v>
      </c>
      <c r="O323" s="42" t="str">
        <f>A326</f>
        <v>G6.04</v>
      </c>
      <c r="S323" s="41"/>
    </row>
    <row r="324" spans="1:28" s="35" customFormat="1" outlineLevel="1">
      <c r="A324" s="49"/>
      <c r="C324" s="44" t="s">
        <v>24</v>
      </c>
      <c r="D324" s="44"/>
      <c r="E324" s="44" t="s">
        <v>58</v>
      </c>
      <c r="F324" s="44" t="s">
        <v>59</v>
      </c>
      <c r="H324" s="30"/>
      <c r="I324" s="30"/>
      <c r="J324" s="30"/>
      <c r="K324" s="302"/>
      <c r="L324" s="44" t="s">
        <v>484</v>
      </c>
      <c r="N324" s="44" t="s">
        <v>485</v>
      </c>
      <c r="O324" s="42" t="str">
        <f>A326</f>
        <v>G6.04</v>
      </c>
      <c r="S324" s="41"/>
    </row>
    <row r="325" spans="1:28" s="35" customFormat="1" outlineLevel="1">
      <c r="A325" s="49"/>
      <c r="C325" s="44" t="s">
        <v>24</v>
      </c>
      <c r="D325" s="44"/>
      <c r="E325" s="44" t="s">
        <v>58</v>
      </c>
      <c r="F325" s="44" t="s">
        <v>59</v>
      </c>
      <c r="H325" s="30"/>
      <c r="I325" s="30"/>
      <c r="J325" s="30"/>
      <c r="K325" s="302"/>
      <c r="L325" s="44" t="s">
        <v>924</v>
      </c>
      <c r="N325" s="44" t="s">
        <v>925</v>
      </c>
      <c r="O325" s="42" t="str">
        <f>A326</f>
        <v>G6.04</v>
      </c>
      <c r="S325" s="41"/>
    </row>
    <row r="326" spans="1:28" s="35" customFormat="1" ht="30">
      <c r="A326" s="49" t="s">
        <v>2423</v>
      </c>
      <c r="C326" s="42" t="s">
        <v>11</v>
      </c>
      <c r="D326" s="42" t="s">
        <v>1261</v>
      </c>
      <c r="E326" s="49" t="s">
        <v>26</v>
      </c>
      <c r="F326" s="42" t="s">
        <v>54</v>
      </c>
      <c r="H326" s="30"/>
      <c r="I326" s="30"/>
      <c r="J326" s="30"/>
      <c r="L326" s="336" t="s">
        <v>2424</v>
      </c>
      <c r="M326" s="523" t="s">
        <v>2425</v>
      </c>
      <c r="N326" s="523"/>
      <c r="O326" s="34"/>
      <c r="S326" s="41"/>
    </row>
    <row r="327" spans="1:28" s="35" customFormat="1" outlineLevel="1">
      <c r="A327" s="49"/>
      <c r="C327" s="44" t="s">
        <v>24</v>
      </c>
      <c r="D327" s="44"/>
      <c r="E327" s="44" t="s">
        <v>58</v>
      </c>
      <c r="F327" s="44" t="s">
        <v>59</v>
      </c>
      <c r="H327" s="30"/>
      <c r="I327" s="30"/>
      <c r="J327" s="30"/>
      <c r="K327" s="302"/>
      <c r="L327" s="349" t="s">
        <v>2406</v>
      </c>
      <c r="N327" s="44" t="s">
        <v>2407</v>
      </c>
      <c r="O327" s="42" t="str">
        <f>A332</f>
        <v>G6.05</v>
      </c>
      <c r="S327" s="41"/>
    </row>
    <row r="328" spans="1:28" s="35" customFormat="1" outlineLevel="1">
      <c r="A328" s="49"/>
      <c r="C328" s="44" t="s">
        <v>24</v>
      </c>
      <c r="D328" s="44"/>
      <c r="E328" s="44" t="s">
        <v>58</v>
      </c>
      <c r="F328" s="44" t="s">
        <v>59</v>
      </c>
      <c r="H328" s="30"/>
      <c r="I328" s="30"/>
      <c r="J328" s="30"/>
      <c r="K328" s="302"/>
      <c r="L328" s="349" t="s">
        <v>2408</v>
      </c>
      <c r="N328" s="44" t="s">
        <v>2409</v>
      </c>
      <c r="O328" s="42" t="str">
        <f>A332</f>
        <v>G6.05</v>
      </c>
      <c r="S328" s="41"/>
    </row>
    <row r="329" spans="1:28" s="35" customFormat="1" outlineLevel="1">
      <c r="A329" s="49"/>
      <c r="C329" s="44" t="s">
        <v>24</v>
      </c>
      <c r="D329" s="44"/>
      <c r="E329" s="44" t="s">
        <v>58</v>
      </c>
      <c r="F329" s="44" t="s">
        <v>59</v>
      </c>
      <c r="H329" s="30"/>
      <c r="I329" s="30"/>
      <c r="J329" s="30"/>
      <c r="K329" s="302"/>
      <c r="L329" s="349" t="s">
        <v>2410</v>
      </c>
      <c r="N329" s="44" t="s">
        <v>2416</v>
      </c>
      <c r="O329" s="42" t="str">
        <f>A332</f>
        <v>G6.05</v>
      </c>
      <c r="S329" s="41"/>
    </row>
    <row r="330" spans="1:28" s="35" customFormat="1" outlineLevel="1">
      <c r="A330" s="49"/>
      <c r="C330" s="44" t="s">
        <v>24</v>
      </c>
      <c r="D330" s="44"/>
      <c r="E330" s="44" t="s">
        <v>58</v>
      </c>
      <c r="F330" s="44" t="s">
        <v>59</v>
      </c>
      <c r="H330" s="30"/>
      <c r="I330" s="30"/>
      <c r="J330" s="30"/>
      <c r="K330" s="302"/>
      <c r="L330" s="44" t="s">
        <v>484</v>
      </c>
      <c r="N330" s="44" t="s">
        <v>485</v>
      </c>
      <c r="O330" s="42" t="str">
        <f>A332</f>
        <v>G6.05</v>
      </c>
      <c r="S330" s="41"/>
    </row>
    <row r="331" spans="1:28" s="35" customFormat="1" outlineLevel="1">
      <c r="A331" s="49"/>
      <c r="C331" s="44" t="s">
        <v>24</v>
      </c>
      <c r="D331" s="44"/>
      <c r="E331" s="44" t="s">
        <v>58</v>
      </c>
      <c r="F331" s="44" t="s">
        <v>59</v>
      </c>
      <c r="H331" s="30"/>
      <c r="I331" s="30"/>
      <c r="J331" s="30"/>
      <c r="K331" s="302"/>
      <c r="L331" s="44" t="s">
        <v>924</v>
      </c>
      <c r="N331" s="44" t="s">
        <v>925</v>
      </c>
      <c r="O331" s="42" t="str">
        <f>A332</f>
        <v>G6.05</v>
      </c>
      <c r="S331" s="41"/>
    </row>
    <row r="332" spans="1:28" ht="30">
      <c r="A332" s="49" t="s">
        <v>2426</v>
      </c>
      <c r="B332" s="48"/>
      <c r="C332" s="42" t="s">
        <v>11</v>
      </c>
      <c r="D332" s="42" t="s">
        <v>137</v>
      </c>
      <c r="E332" s="42" t="s">
        <v>26</v>
      </c>
      <c r="F332" s="42" t="s">
        <v>54</v>
      </c>
      <c r="G332" s="49"/>
      <c r="H332" s="49"/>
      <c r="I332" s="49"/>
      <c r="J332" s="49"/>
      <c r="K332" s="48"/>
      <c r="L332" s="146" t="s">
        <v>2427</v>
      </c>
      <c r="M332" s="524" t="s">
        <v>2428</v>
      </c>
      <c r="N332" s="524"/>
      <c r="O332" s="45"/>
      <c r="P332" s="41"/>
      <c r="Q332" s="41"/>
      <c r="R332" s="46"/>
      <c r="S332" s="41"/>
      <c r="T332" s="43"/>
      <c r="U332" s="43"/>
      <c r="V332" s="43"/>
      <c r="W332" s="43"/>
      <c r="X332" s="43"/>
      <c r="Y332" s="43"/>
      <c r="Z332" s="43"/>
      <c r="AA332" s="43"/>
      <c r="AB332" s="43"/>
    </row>
    <row r="333" spans="1:28" outlineLevel="1">
      <c r="B333" s="48"/>
      <c r="C333" s="44" t="s">
        <v>24</v>
      </c>
      <c r="E333" s="44" t="s">
        <v>58</v>
      </c>
      <c r="F333" s="44" t="s">
        <v>59</v>
      </c>
      <c r="G333" s="48"/>
      <c r="H333" s="48"/>
      <c r="I333" s="48"/>
      <c r="J333" s="48"/>
      <c r="K333" s="48"/>
      <c r="L333" s="75" t="s">
        <v>106</v>
      </c>
      <c r="M333" s="48"/>
      <c r="N333" s="50" t="s">
        <v>107</v>
      </c>
      <c r="O333" s="42" t="str">
        <f>A344</f>
        <v>G7.01</v>
      </c>
      <c r="P333" s="48"/>
      <c r="Q333" s="48"/>
      <c r="R333" s="48"/>
      <c r="S333" s="48"/>
    </row>
    <row r="334" spans="1:28" outlineLevel="1">
      <c r="B334" s="48"/>
      <c r="C334" s="44" t="s">
        <v>24</v>
      </c>
      <c r="E334" s="44" t="s">
        <v>58</v>
      </c>
      <c r="F334" s="44" t="s">
        <v>59</v>
      </c>
      <c r="G334" s="48"/>
      <c r="H334" s="48"/>
      <c r="I334" s="48"/>
      <c r="J334" s="48"/>
      <c r="K334" s="48"/>
      <c r="L334" s="75" t="s">
        <v>108</v>
      </c>
      <c r="M334" s="48"/>
      <c r="N334" s="50" t="s">
        <v>109</v>
      </c>
      <c r="O334" s="42" t="str">
        <f>A337</f>
        <v>G6.06</v>
      </c>
      <c r="P334" s="48"/>
      <c r="Q334" s="48"/>
      <c r="R334" s="48"/>
      <c r="S334" s="48"/>
    </row>
    <row r="335" spans="1:28" outlineLevel="1">
      <c r="B335" s="48"/>
      <c r="C335" s="44" t="s">
        <v>24</v>
      </c>
      <c r="E335" s="44" t="s">
        <v>58</v>
      </c>
      <c r="F335" s="44" t="s">
        <v>59</v>
      </c>
      <c r="G335" s="48"/>
      <c r="H335" s="48"/>
      <c r="I335" s="48"/>
      <c r="J335" s="48"/>
      <c r="K335" s="48"/>
      <c r="L335" s="44" t="s">
        <v>484</v>
      </c>
      <c r="M335" s="48"/>
      <c r="N335" s="50" t="s">
        <v>485</v>
      </c>
      <c r="O335" s="42" t="str">
        <f>A344</f>
        <v>G7.01</v>
      </c>
      <c r="P335" s="48"/>
      <c r="Q335" s="48"/>
      <c r="R335" s="48"/>
      <c r="S335" s="48"/>
    </row>
    <row r="336" spans="1:28" outlineLevel="1">
      <c r="B336" s="48"/>
      <c r="C336" s="44" t="s">
        <v>24</v>
      </c>
      <c r="E336" s="44" t="s">
        <v>58</v>
      </c>
      <c r="F336" s="44" t="s">
        <v>59</v>
      </c>
      <c r="G336" s="48"/>
      <c r="H336" s="48"/>
      <c r="I336" s="48"/>
      <c r="J336" s="48"/>
      <c r="K336" s="48"/>
      <c r="L336" s="44" t="s">
        <v>924</v>
      </c>
      <c r="M336" s="48"/>
      <c r="N336" s="50" t="s">
        <v>925</v>
      </c>
      <c r="O336" s="42" t="str">
        <f>A344</f>
        <v>G7.01</v>
      </c>
      <c r="P336" s="48"/>
      <c r="Q336" s="48"/>
      <c r="R336" s="48"/>
      <c r="S336" s="48"/>
    </row>
    <row r="337" spans="1:19" s="51" customFormat="1">
      <c r="A337" s="49" t="s">
        <v>2429</v>
      </c>
      <c r="C337" s="42" t="s">
        <v>11</v>
      </c>
      <c r="D337" s="42" t="s">
        <v>137</v>
      </c>
      <c r="E337" s="42" t="s">
        <v>26</v>
      </c>
      <c r="F337" s="42" t="s">
        <v>54</v>
      </c>
      <c r="K337" s="41" t="s">
        <v>2430</v>
      </c>
      <c r="M337" s="50" t="s">
        <v>2431</v>
      </c>
      <c r="O337" s="42"/>
    </row>
    <row r="338" spans="1:19" s="51" customFormat="1" outlineLevel="1">
      <c r="C338" s="44" t="s">
        <v>24</v>
      </c>
      <c r="D338" s="44"/>
      <c r="E338" s="44" t="s">
        <v>58</v>
      </c>
      <c r="F338" s="44" t="s">
        <v>59</v>
      </c>
      <c r="L338" s="75" t="s">
        <v>106</v>
      </c>
      <c r="N338" s="50" t="s">
        <v>107</v>
      </c>
      <c r="O338" s="42" t="str">
        <f>A344</f>
        <v>G7.01</v>
      </c>
    </row>
    <row r="339" spans="1:19" s="51" customFormat="1" outlineLevel="1">
      <c r="C339" s="44" t="s">
        <v>24</v>
      </c>
      <c r="D339" s="44"/>
      <c r="E339" s="44" t="s">
        <v>58</v>
      </c>
      <c r="F339" s="44" t="s">
        <v>59</v>
      </c>
      <c r="L339" s="75" t="s">
        <v>108</v>
      </c>
      <c r="N339" s="50" t="s">
        <v>109</v>
      </c>
      <c r="O339" s="42" t="str">
        <f>A342</f>
        <v>G6.07</v>
      </c>
    </row>
    <row r="340" spans="1:19" s="51" customFormat="1" outlineLevel="1">
      <c r="C340" s="44" t="s">
        <v>24</v>
      </c>
      <c r="D340" s="44"/>
      <c r="E340" s="44" t="s">
        <v>58</v>
      </c>
      <c r="F340" s="44" t="s">
        <v>59</v>
      </c>
      <c r="L340" s="44" t="s">
        <v>484</v>
      </c>
      <c r="N340" s="50" t="s">
        <v>485</v>
      </c>
      <c r="O340" s="42" t="str">
        <f>A344</f>
        <v>G7.01</v>
      </c>
    </row>
    <row r="341" spans="1:19" s="51" customFormat="1" outlineLevel="1">
      <c r="C341" s="44" t="s">
        <v>24</v>
      </c>
      <c r="D341" s="44"/>
      <c r="E341" s="44" t="s">
        <v>58</v>
      </c>
      <c r="F341" s="44" t="s">
        <v>59</v>
      </c>
      <c r="L341" s="44" t="s">
        <v>924</v>
      </c>
      <c r="N341" s="50" t="s">
        <v>2432</v>
      </c>
      <c r="O341" s="42" t="str">
        <f>A344</f>
        <v>G7.01</v>
      </c>
    </row>
    <row r="342" spans="1:19" s="51" customFormat="1">
      <c r="A342" s="49" t="s">
        <v>2433</v>
      </c>
      <c r="C342" s="42" t="s">
        <v>11</v>
      </c>
      <c r="D342" s="42" t="s">
        <v>137</v>
      </c>
      <c r="E342" s="42" t="s">
        <v>104</v>
      </c>
      <c r="F342" s="42" t="s">
        <v>2434</v>
      </c>
      <c r="G342" s="49"/>
      <c r="H342" s="49"/>
      <c r="I342" s="49"/>
      <c r="J342" s="49"/>
      <c r="K342" s="42" t="s">
        <v>2435</v>
      </c>
      <c r="L342" s="43"/>
      <c r="M342" s="49" t="s">
        <v>2436</v>
      </c>
      <c r="N342" s="44"/>
      <c r="O342" s="42" t="str">
        <f>A344</f>
        <v>G7.01</v>
      </c>
    </row>
    <row r="343" spans="1:19" s="343" customFormat="1">
      <c r="A343" s="343" t="s">
        <v>2437</v>
      </c>
      <c r="B343" s="350"/>
      <c r="C343" s="351"/>
      <c r="D343" s="351"/>
      <c r="E343" s="351"/>
      <c r="F343" s="351"/>
      <c r="G343" s="352"/>
      <c r="H343" s="353"/>
      <c r="I343" s="353"/>
      <c r="J343" s="353"/>
      <c r="K343" s="354"/>
      <c r="L343" s="354"/>
      <c r="M343" s="355"/>
      <c r="N343" s="351"/>
      <c r="O343" s="356"/>
      <c r="P343" s="352"/>
      <c r="Q343" s="352"/>
      <c r="R343" s="350"/>
      <c r="S343" s="357" t="s">
        <v>2438</v>
      </c>
    </row>
    <row r="344" spans="1:19" s="35" customFormat="1" ht="31.5" customHeight="1">
      <c r="A344" s="49" t="s">
        <v>2439</v>
      </c>
      <c r="B344" s="49"/>
      <c r="C344" s="42" t="s">
        <v>11</v>
      </c>
      <c r="D344" s="42" t="s">
        <v>137</v>
      </c>
      <c r="E344" s="42" t="s">
        <v>26</v>
      </c>
      <c r="F344" s="42" t="s">
        <v>54</v>
      </c>
      <c r="G344" s="48"/>
      <c r="H344" s="30"/>
      <c r="I344" s="30"/>
      <c r="J344" s="30"/>
      <c r="K344" s="525" t="s">
        <v>2440</v>
      </c>
      <c r="L344" s="525"/>
      <c r="M344" s="509" t="s">
        <v>2441</v>
      </c>
      <c r="N344" s="509"/>
      <c r="O344" s="51"/>
      <c r="P344" s="48"/>
      <c r="Q344" s="48"/>
      <c r="R344" s="49"/>
      <c r="S344" s="348"/>
    </row>
    <row r="345" spans="1:19" s="35" customFormat="1" outlineLevel="1">
      <c r="A345" s="48"/>
      <c r="B345" s="48"/>
      <c r="C345" s="44" t="s">
        <v>24</v>
      </c>
      <c r="D345" s="44"/>
      <c r="E345" s="44" t="s">
        <v>58</v>
      </c>
      <c r="F345" s="44" t="s">
        <v>59</v>
      </c>
      <c r="G345" s="48"/>
      <c r="H345" s="30"/>
      <c r="I345" s="30"/>
      <c r="J345" s="30"/>
      <c r="K345" s="75"/>
      <c r="L345" s="75" t="s">
        <v>106</v>
      </c>
      <c r="M345" s="358"/>
      <c r="N345" s="44" t="s">
        <v>107</v>
      </c>
      <c r="O345" s="42" t="str">
        <f>A377</f>
        <v>G8.01</v>
      </c>
      <c r="P345" s="48"/>
      <c r="Q345" s="48"/>
      <c r="R345" s="48"/>
      <c r="S345" s="41" t="s">
        <v>140</v>
      </c>
    </row>
    <row r="346" spans="1:19" s="35" customFormat="1" outlineLevel="1">
      <c r="A346" s="48"/>
      <c r="B346" s="48"/>
      <c r="C346" s="44" t="s">
        <v>24</v>
      </c>
      <c r="D346" s="44"/>
      <c r="E346" s="44" t="s">
        <v>58</v>
      </c>
      <c r="F346" s="44" t="s">
        <v>59</v>
      </c>
      <c r="G346" s="48"/>
      <c r="H346" s="30"/>
      <c r="I346" s="30"/>
      <c r="J346" s="30"/>
      <c r="K346" s="75"/>
      <c r="L346" s="75" t="s">
        <v>108</v>
      </c>
      <c r="M346" s="358"/>
      <c r="N346" s="44" t="s">
        <v>109</v>
      </c>
      <c r="O346" s="42" t="str">
        <f>A349</f>
        <v>G7.02</v>
      </c>
      <c r="P346" s="48"/>
      <c r="Q346" s="48"/>
      <c r="R346" s="48"/>
      <c r="S346" s="41" t="s">
        <v>140</v>
      </c>
    </row>
    <row r="347" spans="1:19" s="35" customFormat="1" outlineLevel="1">
      <c r="A347" s="48"/>
      <c r="B347" s="48"/>
      <c r="C347" s="44" t="s">
        <v>24</v>
      </c>
      <c r="D347" s="44"/>
      <c r="E347" s="44" t="s">
        <v>58</v>
      </c>
      <c r="F347" s="44" t="s">
        <v>59</v>
      </c>
      <c r="G347" s="48"/>
      <c r="H347" s="30"/>
      <c r="I347" s="30"/>
      <c r="J347" s="30"/>
      <c r="K347" s="75"/>
      <c r="L347" s="75" t="s">
        <v>924</v>
      </c>
      <c r="M347" s="358"/>
      <c r="N347" s="44" t="s">
        <v>925</v>
      </c>
      <c r="O347" s="42" t="str">
        <f>A377</f>
        <v>G8.01</v>
      </c>
      <c r="P347" s="48"/>
      <c r="Q347" s="48"/>
      <c r="R347" s="48"/>
      <c r="S347" s="41" t="s">
        <v>140</v>
      </c>
    </row>
    <row r="348" spans="1:19" s="35" customFormat="1" outlineLevel="1">
      <c r="A348" s="49"/>
      <c r="C348" s="44" t="s">
        <v>24</v>
      </c>
      <c r="D348" s="44"/>
      <c r="E348" s="44" t="s">
        <v>58</v>
      </c>
      <c r="F348" s="44" t="s">
        <v>59</v>
      </c>
      <c r="H348" s="30"/>
      <c r="I348" s="30"/>
      <c r="J348" s="30"/>
      <c r="K348" s="302"/>
      <c r="L348" s="75" t="s">
        <v>2442</v>
      </c>
      <c r="N348" s="44" t="s">
        <v>2443</v>
      </c>
      <c r="O348" s="42" t="str">
        <f>A377</f>
        <v>G8.01</v>
      </c>
      <c r="S348" s="41"/>
    </row>
    <row r="349" spans="1:19" s="35" customFormat="1">
      <c r="A349" s="49" t="s">
        <v>2444</v>
      </c>
      <c r="B349" s="49"/>
      <c r="C349" s="42" t="s">
        <v>11</v>
      </c>
      <c r="D349" s="42" t="s">
        <v>137</v>
      </c>
      <c r="E349" s="42" t="s">
        <v>26</v>
      </c>
      <c r="F349" s="42" t="s">
        <v>54</v>
      </c>
      <c r="G349" s="51"/>
      <c r="H349" s="30"/>
      <c r="I349" s="30"/>
      <c r="J349" s="30"/>
      <c r="K349" s="41" t="s">
        <v>2445</v>
      </c>
      <c r="L349" s="41"/>
      <c r="M349" s="359" t="s">
        <v>2446</v>
      </c>
      <c r="N349" s="44"/>
      <c r="O349" s="51"/>
      <c r="P349" s="51"/>
      <c r="Q349" s="51"/>
      <c r="R349" s="49"/>
      <c r="S349" s="41"/>
    </row>
    <row r="350" spans="1:19" s="35" customFormat="1" outlineLevel="1">
      <c r="A350" s="48"/>
      <c r="B350" s="48"/>
      <c r="C350" s="44" t="s">
        <v>24</v>
      </c>
      <c r="D350" s="44"/>
      <c r="E350" s="44" t="s">
        <v>58</v>
      </c>
      <c r="F350" s="44" t="s">
        <v>59</v>
      </c>
      <c r="G350" s="51"/>
      <c r="H350" s="30"/>
      <c r="I350" s="30"/>
      <c r="J350" s="30"/>
      <c r="K350" s="75"/>
      <c r="L350" s="75" t="s">
        <v>106</v>
      </c>
      <c r="M350" s="358"/>
      <c r="N350" s="44" t="s">
        <v>107</v>
      </c>
      <c r="O350" s="42" t="str">
        <f>A353</f>
        <v>G7.03</v>
      </c>
      <c r="P350" s="51"/>
      <c r="Q350" s="51"/>
      <c r="R350" s="48"/>
      <c r="S350" s="41"/>
    </row>
    <row r="351" spans="1:19" s="35" customFormat="1" outlineLevel="1">
      <c r="A351" s="48"/>
      <c r="B351" s="48"/>
      <c r="C351" s="44" t="s">
        <v>24</v>
      </c>
      <c r="D351" s="44"/>
      <c r="E351" s="44" t="s">
        <v>58</v>
      </c>
      <c r="F351" s="44" t="s">
        <v>59</v>
      </c>
      <c r="G351" s="51"/>
      <c r="H351" s="30"/>
      <c r="I351" s="30"/>
      <c r="J351" s="30"/>
      <c r="K351" s="75"/>
      <c r="L351" s="75" t="s">
        <v>108</v>
      </c>
      <c r="M351" s="358"/>
      <c r="N351" s="44" t="s">
        <v>109</v>
      </c>
      <c r="O351" s="42" t="str">
        <f>A364</f>
        <v>G7.04</v>
      </c>
      <c r="P351" s="51"/>
      <c r="Q351" s="51"/>
      <c r="R351" s="48"/>
      <c r="S351" s="348"/>
    </row>
    <row r="352" spans="1:19" s="35" customFormat="1" outlineLevel="1">
      <c r="A352" s="48"/>
      <c r="B352" s="48"/>
      <c r="C352" s="44" t="s">
        <v>24</v>
      </c>
      <c r="D352" s="44"/>
      <c r="E352" s="44" t="s">
        <v>58</v>
      </c>
      <c r="F352" s="44" t="s">
        <v>59</v>
      </c>
      <c r="G352" s="51"/>
      <c r="H352" s="30"/>
      <c r="I352" s="30"/>
      <c r="J352" s="30"/>
      <c r="K352" s="75"/>
      <c r="L352" s="75" t="s">
        <v>924</v>
      </c>
      <c r="M352" s="358"/>
      <c r="N352" s="44" t="s">
        <v>925</v>
      </c>
      <c r="O352" s="42" t="str">
        <f>A377</f>
        <v>G8.01</v>
      </c>
      <c r="P352" s="51"/>
      <c r="Q352" s="51"/>
      <c r="R352" s="48"/>
      <c r="S352" s="41"/>
    </row>
    <row r="353" spans="1:19" s="35" customFormat="1">
      <c r="A353" s="49" t="s">
        <v>2447</v>
      </c>
      <c r="B353" s="49"/>
      <c r="C353" s="42" t="s">
        <v>11</v>
      </c>
      <c r="D353" s="42" t="s">
        <v>137</v>
      </c>
      <c r="E353" s="42" t="s">
        <v>26</v>
      </c>
      <c r="F353" s="42" t="s">
        <v>54</v>
      </c>
      <c r="G353" s="51"/>
      <c r="H353" s="30"/>
      <c r="I353" s="30"/>
      <c r="J353" s="30"/>
      <c r="K353" s="41" t="s">
        <v>2448</v>
      </c>
      <c r="L353" s="41"/>
      <c r="M353" s="49" t="s">
        <v>2449</v>
      </c>
      <c r="N353" s="44"/>
      <c r="O353" s="51"/>
      <c r="P353" s="51"/>
      <c r="Q353" s="51"/>
      <c r="R353" s="49"/>
      <c r="S353" s="41"/>
    </row>
    <row r="354" spans="1:19" s="35" customFormat="1" outlineLevel="1">
      <c r="A354" s="48"/>
      <c r="B354" s="48"/>
      <c r="C354" s="44" t="s">
        <v>24</v>
      </c>
      <c r="D354" s="44"/>
      <c r="E354" s="44" t="s">
        <v>58</v>
      </c>
      <c r="F354" s="44" t="s">
        <v>59</v>
      </c>
      <c r="G354" s="51"/>
      <c r="H354" s="30"/>
      <c r="I354" s="30"/>
      <c r="J354" s="30"/>
      <c r="K354" s="75"/>
      <c r="L354" s="75" t="s">
        <v>2450</v>
      </c>
      <c r="M354" s="358"/>
      <c r="N354" s="44" t="s">
        <v>2451</v>
      </c>
      <c r="O354" s="42" t="str">
        <f>A364</f>
        <v>G7.04</v>
      </c>
      <c r="P354" s="51"/>
      <c r="Q354" s="51"/>
      <c r="R354" s="48"/>
      <c r="S354" s="41"/>
    </row>
    <row r="355" spans="1:19" s="35" customFormat="1" outlineLevel="1">
      <c r="A355" s="48"/>
      <c r="B355" s="48"/>
      <c r="C355" s="44" t="s">
        <v>24</v>
      </c>
      <c r="D355" s="44"/>
      <c r="E355" s="44" t="s">
        <v>58</v>
      </c>
      <c r="F355" s="44" t="s">
        <v>59</v>
      </c>
      <c r="G355" s="51"/>
      <c r="H355" s="30"/>
      <c r="I355" s="30"/>
      <c r="J355" s="30"/>
      <c r="K355" s="75"/>
      <c r="L355" s="75" t="s">
        <v>2452</v>
      </c>
      <c r="M355" s="358"/>
      <c r="N355" s="44" t="s">
        <v>2453</v>
      </c>
      <c r="O355" s="42" t="str">
        <f>A364</f>
        <v>G7.04</v>
      </c>
      <c r="P355" s="51"/>
      <c r="Q355" s="51"/>
      <c r="R355" s="48"/>
      <c r="S355" s="41"/>
    </row>
    <row r="356" spans="1:19" s="35" customFormat="1" ht="33" customHeight="1" outlineLevel="1">
      <c r="A356" s="48"/>
      <c r="B356" s="48"/>
      <c r="C356" s="44" t="s">
        <v>24</v>
      </c>
      <c r="D356" s="44"/>
      <c r="E356" s="44" t="s">
        <v>58</v>
      </c>
      <c r="F356" s="44" t="s">
        <v>59</v>
      </c>
      <c r="G356" s="51"/>
      <c r="H356" s="30"/>
      <c r="I356" s="30"/>
      <c r="J356" s="30"/>
      <c r="K356" s="521" t="s">
        <v>2454</v>
      </c>
      <c r="L356" s="521"/>
      <c r="M356" s="358"/>
      <c r="N356" s="44" t="s">
        <v>2455</v>
      </c>
      <c r="O356" s="42" t="str">
        <f>A364</f>
        <v>G7.04</v>
      </c>
      <c r="P356" s="51"/>
      <c r="Q356" s="51"/>
      <c r="R356" s="48"/>
      <c r="S356" s="41"/>
    </row>
    <row r="357" spans="1:19" s="35" customFormat="1" outlineLevel="1">
      <c r="A357" s="48"/>
      <c r="B357" s="48"/>
      <c r="C357" s="44" t="s">
        <v>24</v>
      </c>
      <c r="D357" s="44"/>
      <c r="E357" s="44" t="s">
        <v>58</v>
      </c>
      <c r="F357" s="44" t="s">
        <v>59</v>
      </c>
      <c r="G357" s="51"/>
      <c r="H357" s="30"/>
      <c r="I357" s="30"/>
      <c r="J357" s="30"/>
      <c r="K357" s="75"/>
      <c r="L357" s="75" t="s">
        <v>2456</v>
      </c>
      <c r="M357" s="358"/>
      <c r="N357" s="44" t="s">
        <v>2457</v>
      </c>
      <c r="O357" s="42" t="str">
        <f>A364</f>
        <v>G7.04</v>
      </c>
      <c r="P357" s="51"/>
      <c r="Q357" s="51"/>
      <c r="R357" s="48"/>
      <c r="S357" s="41"/>
    </row>
    <row r="358" spans="1:19" s="35" customFormat="1" outlineLevel="1">
      <c r="A358" s="48"/>
      <c r="B358" s="48"/>
      <c r="C358" s="44" t="s">
        <v>24</v>
      </c>
      <c r="D358" s="44"/>
      <c r="E358" s="44" t="s">
        <v>58</v>
      </c>
      <c r="F358" s="44" t="s">
        <v>59</v>
      </c>
      <c r="G358" s="51"/>
      <c r="H358" s="30"/>
      <c r="I358" s="30"/>
      <c r="J358" s="30"/>
      <c r="K358" s="75"/>
      <c r="L358" s="75" t="s">
        <v>2458</v>
      </c>
      <c r="M358" s="358"/>
      <c r="N358" s="44" t="s">
        <v>2459</v>
      </c>
      <c r="O358" s="42" t="str">
        <f>A364</f>
        <v>G7.04</v>
      </c>
      <c r="P358" s="51"/>
      <c r="Q358" s="51"/>
      <c r="R358" s="48"/>
      <c r="S358" s="41"/>
    </row>
    <row r="359" spans="1:19" s="35" customFormat="1" outlineLevel="1">
      <c r="A359" s="48"/>
      <c r="B359" s="48"/>
      <c r="C359" s="44" t="s">
        <v>24</v>
      </c>
      <c r="D359" s="44"/>
      <c r="E359" s="44" t="s">
        <v>58</v>
      </c>
      <c r="F359" s="44" t="s">
        <v>59</v>
      </c>
      <c r="G359" s="51"/>
      <c r="H359" s="30"/>
      <c r="I359" s="30"/>
      <c r="J359" s="30"/>
      <c r="K359" s="75"/>
      <c r="L359" s="75" t="s">
        <v>2460</v>
      </c>
      <c r="M359" s="358"/>
      <c r="N359" s="44" t="s">
        <v>2461</v>
      </c>
      <c r="O359" s="42" t="str">
        <f>A364</f>
        <v>G7.04</v>
      </c>
      <c r="P359" s="51"/>
      <c r="Q359" s="51"/>
      <c r="R359" s="48"/>
      <c r="S359" s="41"/>
    </row>
    <row r="360" spans="1:19" s="35" customFormat="1" outlineLevel="1">
      <c r="A360" s="48"/>
      <c r="B360" s="48"/>
      <c r="C360" s="44" t="s">
        <v>24</v>
      </c>
      <c r="D360" s="44"/>
      <c r="E360" s="44" t="s">
        <v>58</v>
      </c>
      <c r="F360" s="44" t="s">
        <v>59</v>
      </c>
      <c r="G360" s="51"/>
      <c r="H360" s="30"/>
      <c r="I360" s="30"/>
      <c r="J360" s="30"/>
      <c r="K360" s="75"/>
      <c r="L360" s="75" t="s">
        <v>484</v>
      </c>
      <c r="M360" s="358"/>
      <c r="N360" s="44" t="s">
        <v>485</v>
      </c>
      <c r="O360" s="42" t="str">
        <f>A364</f>
        <v>G7.04</v>
      </c>
      <c r="P360" s="51"/>
      <c r="Q360" s="51"/>
      <c r="R360" s="48"/>
      <c r="S360" s="41"/>
    </row>
    <row r="361" spans="1:19" s="35" customFormat="1" outlineLevel="1">
      <c r="A361" s="48"/>
      <c r="B361" s="48"/>
      <c r="C361" s="44" t="s">
        <v>24</v>
      </c>
      <c r="D361" s="44"/>
      <c r="E361" s="44" t="s">
        <v>58</v>
      </c>
      <c r="F361" s="44" t="s">
        <v>59</v>
      </c>
      <c r="G361" s="51"/>
      <c r="H361" s="30"/>
      <c r="I361" s="30"/>
      <c r="J361" s="30"/>
      <c r="K361" s="75"/>
      <c r="L361" s="75" t="s">
        <v>924</v>
      </c>
      <c r="M361" s="358"/>
      <c r="N361" s="44" t="s">
        <v>925</v>
      </c>
      <c r="O361" s="42" t="str">
        <f>A364</f>
        <v>G7.04</v>
      </c>
      <c r="P361" s="51"/>
      <c r="Q361" s="51"/>
      <c r="R361" s="48"/>
      <c r="S361" s="41"/>
    </row>
    <row r="362" spans="1:19" s="35" customFormat="1" outlineLevel="1">
      <c r="A362" s="48"/>
      <c r="B362" s="48"/>
      <c r="C362" s="44" t="s">
        <v>24</v>
      </c>
      <c r="D362" s="44"/>
      <c r="E362" s="44" t="s">
        <v>58</v>
      </c>
      <c r="F362" s="44" t="s">
        <v>59</v>
      </c>
      <c r="G362" s="51"/>
      <c r="H362" s="30"/>
      <c r="I362" s="30"/>
      <c r="J362" s="30"/>
      <c r="K362" s="75"/>
      <c r="L362" s="75" t="s">
        <v>2462</v>
      </c>
      <c r="M362" s="358"/>
      <c r="N362" s="44" t="s">
        <v>2008</v>
      </c>
      <c r="O362" s="42" t="str">
        <f>A363</f>
        <v>G7.03x</v>
      </c>
      <c r="P362" s="51"/>
      <c r="Q362" s="51"/>
      <c r="R362" s="48"/>
      <c r="S362" s="41"/>
    </row>
    <row r="363" spans="1:19" s="35" customFormat="1" outlineLevel="1">
      <c r="A363" s="49" t="s">
        <v>2463</v>
      </c>
      <c r="C363" s="49" t="s">
        <v>11</v>
      </c>
      <c r="D363" s="49" t="s">
        <v>20</v>
      </c>
      <c r="E363" s="49" t="s">
        <v>66</v>
      </c>
      <c r="F363" s="49" t="s">
        <v>21</v>
      </c>
      <c r="G363" s="62"/>
      <c r="H363" s="27"/>
      <c r="I363" s="27"/>
      <c r="J363" s="27"/>
      <c r="K363" s="302" t="s">
        <v>2464</v>
      </c>
      <c r="L363" s="302"/>
      <c r="M363" s="358"/>
      <c r="N363" s="49" t="s">
        <v>2465</v>
      </c>
      <c r="O363" s="176" t="str">
        <f>A364</f>
        <v>G7.04</v>
      </c>
      <c r="P363" s="62"/>
      <c r="Q363" s="62"/>
      <c r="S363" s="115"/>
    </row>
    <row r="364" spans="1:19" s="35" customFormat="1">
      <c r="A364" s="49" t="s">
        <v>2466</v>
      </c>
      <c r="B364" s="49"/>
      <c r="C364" s="42" t="s">
        <v>11</v>
      </c>
      <c r="D364" s="42" t="s">
        <v>137</v>
      </c>
      <c r="E364" s="42" t="s">
        <v>26</v>
      </c>
      <c r="F364" s="42" t="s">
        <v>54</v>
      </c>
      <c r="G364" s="51"/>
      <c r="H364" s="30"/>
      <c r="I364" s="30"/>
      <c r="J364" s="30"/>
      <c r="K364" s="41" t="s">
        <v>2467</v>
      </c>
      <c r="L364" s="41"/>
      <c r="M364" s="359" t="s">
        <v>2468</v>
      </c>
      <c r="N364" s="44"/>
      <c r="O364" s="51"/>
      <c r="P364" s="51"/>
      <c r="Q364" s="51"/>
      <c r="R364" s="49"/>
      <c r="S364" s="41"/>
    </row>
    <row r="365" spans="1:19" s="35" customFormat="1" outlineLevel="1">
      <c r="A365" s="48"/>
      <c r="B365" s="48"/>
      <c r="C365" s="44" t="s">
        <v>24</v>
      </c>
      <c r="D365" s="44"/>
      <c r="E365" s="44" t="s">
        <v>58</v>
      </c>
      <c r="F365" s="44" t="s">
        <v>59</v>
      </c>
      <c r="G365" s="51"/>
      <c r="H365" s="30"/>
      <c r="I365" s="30"/>
      <c r="J365" s="30"/>
      <c r="K365" s="75"/>
      <c r="L365" s="75" t="s">
        <v>106</v>
      </c>
      <c r="M365" s="358"/>
      <c r="N365" s="44" t="s">
        <v>107</v>
      </c>
      <c r="O365" s="42" t="str">
        <f>A377</f>
        <v>G8.01</v>
      </c>
      <c r="P365" s="51"/>
      <c r="Q365" s="51"/>
      <c r="R365" s="48"/>
      <c r="S365" s="41"/>
    </row>
    <row r="366" spans="1:19" s="35" customFormat="1" outlineLevel="1">
      <c r="A366" s="48"/>
      <c r="B366" s="48"/>
      <c r="C366" s="44" t="s">
        <v>24</v>
      </c>
      <c r="D366" s="44"/>
      <c r="E366" s="44" t="s">
        <v>58</v>
      </c>
      <c r="F366" s="44" t="s">
        <v>59</v>
      </c>
      <c r="G366" s="51"/>
      <c r="H366" s="30"/>
      <c r="I366" s="30"/>
      <c r="J366" s="30"/>
      <c r="K366" s="75"/>
      <c r="L366" s="75" t="s">
        <v>108</v>
      </c>
      <c r="M366" s="358"/>
      <c r="N366" s="44" t="s">
        <v>109</v>
      </c>
      <c r="O366" s="42" t="str">
        <f>A368</f>
        <v>G7.05</v>
      </c>
      <c r="P366" s="51"/>
      <c r="Q366" s="51"/>
      <c r="R366" s="48"/>
      <c r="S366" s="41"/>
    </row>
    <row r="367" spans="1:19" s="35" customFormat="1" outlineLevel="1">
      <c r="A367" s="48"/>
      <c r="B367" s="48"/>
      <c r="C367" s="44" t="s">
        <v>24</v>
      </c>
      <c r="D367" s="44"/>
      <c r="E367" s="44" t="s">
        <v>58</v>
      </c>
      <c r="F367" s="44" t="s">
        <v>59</v>
      </c>
      <c r="G367" s="51"/>
      <c r="H367" s="30"/>
      <c r="I367" s="30"/>
      <c r="J367" s="30"/>
      <c r="K367" s="75"/>
      <c r="L367" s="75" t="s">
        <v>924</v>
      </c>
      <c r="M367" s="358"/>
      <c r="N367" s="44" t="s">
        <v>925</v>
      </c>
      <c r="O367" s="42" t="str">
        <f>A377</f>
        <v>G8.01</v>
      </c>
      <c r="P367" s="51"/>
      <c r="Q367" s="51"/>
      <c r="R367" s="48"/>
      <c r="S367" s="41"/>
    </row>
    <row r="368" spans="1:19" s="35" customFormat="1">
      <c r="A368" s="49" t="s">
        <v>2469</v>
      </c>
      <c r="B368" s="49"/>
      <c r="C368" s="42" t="s">
        <v>11</v>
      </c>
      <c r="D368" s="42" t="s">
        <v>137</v>
      </c>
      <c r="E368" s="42" t="s">
        <v>26</v>
      </c>
      <c r="F368" s="42" t="s">
        <v>54</v>
      </c>
      <c r="G368" s="51"/>
      <c r="H368" s="30"/>
      <c r="I368" s="30"/>
      <c r="J368" s="30"/>
      <c r="K368" s="41" t="s">
        <v>2470</v>
      </c>
      <c r="L368" s="41"/>
      <c r="M368" s="44" t="s">
        <v>2471</v>
      </c>
      <c r="N368" s="44"/>
      <c r="O368" s="51"/>
      <c r="P368" s="51"/>
      <c r="Q368" s="51"/>
      <c r="R368" s="49"/>
      <c r="S368" s="41"/>
    </row>
    <row r="369" spans="1:19" s="35" customFormat="1" outlineLevel="1">
      <c r="A369" s="48"/>
      <c r="B369" s="48"/>
      <c r="C369" s="44" t="s">
        <v>24</v>
      </c>
      <c r="D369" s="44"/>
      <c r="E369" s="44" t="s">
        <v>58</v>
      </c>
      <c r="F369" s="44" t="s">
        <v>59</v>
      </c>
      <c r="G369" s="51"/>
      <c r="H369" s="30"/>
      <c r="I369" s="30"/>
      <c r="J369" s="30"/>
      <c r="K369" s="75"/>
      <c r="L369" s="75" t="s">
        <v>106</v>
      </c>
      <c r="M369" s="358"/>
      <c r="N369" s="44" t="s">
        <v>107</v>
      </c>
      <c r="O369" s="42" t="str">
        <f>A377</f>
        <v>G8.01</v>
      </c>
      <c r="P369" s="51"/>
      <c r="Q369" s="51"/>
      <c r="R369" s="48"/>
      <c r="S369" s="41"/>
    </row>
    <row r="370" spans="1:19" s="35" customFormat="1" outlineLevel="1">
      <c r="A370" s="48"/>
      <c r="B370" s="48"/>
      <c r="C370" s="44" t="s">
        <v>24</v>
      </c>
      <c r="D370" s="44"/>
      <c r="E370" s="44" t="s">
        <v>58</v>
      </c>
      <c r="F370" s="44" t="s">
        <v>59</v>
      </c>
      <c r="G370" s="51"/>
      <c r="H370" s="30"/>
      <c r="I370" s="30"/>
      <c r="J370" s="30"/>
      <c r="K370" s="75"/>
      <c r="L370" s="75" t="s">
        <v>108</v>
      </c>
      <c r="M370" s="358"/>
      <c r="N370" s="44" t="s">
        <v>109</v>
      </c>
      <c r="O370" s="42" t="str">
        <f>A372</f>
        <v>G7.06</v>
      </c>
      <c r="P370" s="51"/>
      <c r="Q370" s="51"/>
      <c r="R370" s="48"/>
      <c r="S370" s="41"/>
    </row>
    <row r="371" spans="1:19" s="35" customFormat="1" outlineLevel="1">
      <c r="A371" s="48"/>
      <c r="B371" s="48"/>
      <c r="C371" s="44" t="s">
        <v>24</v>
      </c>
      <c r="D371" s="44"/>
      <c r="E371" s="44" t="s">
        <v>58</v>
      </c>
      <c r="F371" s="44" t="s">
        <v>59</v>
      </c>
      <c r="G371" s="51"/>
      <c r="H371" s="30"/>
      <c r="I371" s="30"/>
      <c r="J371" s="30"/>
      <c r="K371" s="75"/>
      <c r="L371" s="75" t="s">
        <v>924</v>
      </c>
      <c r="M371" s="358"/>
      <c r="N371" s="44" t="s">
        <v>925</v>
      </c>
      <c r="O371" s="42" t="str">
        <f>A377</f>
        <v>G8.01</v>
      </c>
      <c r="P371" s="51"/>
      <c r="Q371" s="51"/>
      <c r="R371" s="48"/>
      <c r="S371" s="41"/>
    </row>
    <row r="372" spans="1:19" s="35" customFormat="1">
      <c r="A372" s="49" t="s">
        <v>2472</v>
      </c>
      <c r="B372" s="49"/>
      <c r="C372" s="42" t="s">
        <v>11</v>
      </c>
      <c r="D372" s="42" t="s">
        <v>137</v>
      </c>
      <c r="E372" s="42" t="s">
        <v>26</v>
      </c>
      <c r="F372" s="42" t="s">
        <v>54</v>
      </c>
      <c r="G372" s="51"/>
      <c r="H372" s="30"/>
      <c r="I372" s="30"/>
      <c r="J372" s="30"/>
      <c r="K372" s="41" t="s">
        <v>2473</v>
      </c>
      <c r="L372" s="41"/>
      <c r="M372" s="44" t="s">
        <v>2474</v>
      </c>
      <c r="N372" s="44"/>
      <c r="O372" s="51"/>
      <c r="P372" s="51"/>
      <c r="Q372" s="51"/>
      <c r="R372" s="49"/>
      <c r="S372" s="41"/>
    </row>
    <row r="373" spans="1:19" s="35" customFormat="1" outlineLevel="1">
      <c r="A373" s="48"/>
      <c r="B373" s="48"/>
      <c r="C373" s="44" t="s">
        <v>24</v>
      </c>
      <c r="D373" s="44"/>
      <c r="E373" s="44" t="s">
        <v>58</v>
      </c>
      <c r="F373" s="44" t="s">
        <v>59</v>
      </c>
      <c r="G373" s="51"/>
      <c r="H373" s="30"/>
      <c r="I373" s="30"/>
      <c r="J373" s="30"/>
      <c r="K373" s="75"/>
      <c r="L373" s="75" t="s">
        <v>106</v>
      </c>
      <c r="M373" s="358"/>
      <c r="N373" s="44" t="s">
        <v>107</v>
      </c>
      <c r="O373" s="42" t="str">
        <f>A377</f>
        <v>G8.01</v>
      </c>
      <c r="P373" s="51"/>
      <c r="Q373" s="51"/>
      <c r="R373" s="48"/>
      <c r="S373" s="41" t="s">
        <v>140</v>
      </c>
    </row>
    <row r="374" spans="1:19" s="35" customFormat="1" outlineLevel="1">
      <c r="A374" s="48"/>
      <c r="B374" s="48"/>
      <c r="C374" s="44" t="s">
        <v>24</v>
      </c>
      <c r="D374" s="44"/>
      <c r="E374" s="44" t="s">
        <v>58</v>
      </c>
      <c r="F374" s="44" t="s">
        <v>59</v>
      </c>
      <c r="G374" s="51"/>
      <c r="H374" s="30"/>
      <c r="I374" s="30"/>
      <c r="J374" s="30"/>
      <c r="K374" s="75"/>
      <c r="L374" s="75" t="s">
        <v>108</v>
      </c>
      <c r="M374" s="358"/>
      <c r="N374" s="44" t="s">
        <v>109</v>
      </c>
      <c r="O374" s="42" t="str">
        <f>A377</f>
        <v>G8.01</v>
      </c>
      <c r="P374" s="51"/>
      <c r="Q374" s="51"/>
      <c r="R374" s="48"/>
      <c r="S374" s="41" t="s">
        <v>140</v>
      </c>
    </row>
    <row r="375" spans="1:19" s="35" customFormat="1" outlineLevel="1">
      <c r="A375" s="48"/>
      <c r="B375" s="48"/>
      <c r="C375" s="44" t="s">
        <v>24</v>
      </c>
      <c r="D375" s="44"/>
      <c r="E375" s="44" t="s">
        <v>58</v>
      </c>
      <c r="F375" s="44" t="s">
        <v>59</v>
      </c>
      <c r="G375" s="51"/>
      <c r="H375" s="30"/>
      <c r="I375" s="30"/>
      <c r="J375" s="30"/>
      <c r="K375" s="75"/>
      <c r="L375" s="75" t="s">
        <v>924</v>
      </c>
      <c r="M375" s="358"/>
      <c r="N375" s="44" t="s">
        <v>925</v>
      </c>
      <c r="O375" s="42" t="str">
        <f>A377</f>
        <v>G8.01</v>
      </c>
      <c r="P375" s="51"/>
      <c r="Q375" s="51"/>
      <c r="R375" s="48"/>
      <c r="S375" s="41" t="s">
        <v>140</v>
      </c>
    </row>
    <row r="376" spans="1:19" s="343" customFormat="1">
      <c r="A376" s="343" t="s">
        <v>270</v>
      </c>
      <c r="B376" s="350"/>
      <c r="C376" s="351"/>
      <c r="D376" s="351"/>
      <c r="E376" s="351"/>
      <c r="F376" s="351"/>
      <c r="G376" s="352"/>
      <c r="H376" s="353"/>
      <c r="I376" s="353"/>
      <c r="J376" s="353"/>
      <c r="K376" s="354"/>
      <c r="L376" s="354"/>
      <c r="M376" s="351" t="s">
        <v>2475</v>
      </c>
      <c r="N376" s="351"/>
      <c r="O376" s="356"/>
      <c r="P376" s="352"/>
      <c r="Q376" s="352"/>
      <c r="R376" s="350"/>
      <c r="S376" s="342"/>
    </row>
    <row r="377" spans="1:19" s="51" customFormat="1">
      <c r="A377" s="49" t="s">
        <v>2476</v>
      </c>
      <c r="C377" s="42" t="s">
        <v>11</v>
      </c>
      <c r="D377" s="42" t="s">
        <v>137</v>
      </c>
      <c r="E377" s="42" t="s">
        <v>26</v>
      </c>
      <c r="F377" s="42" t="s">
        <v>54</v>
      </c>
      <c r="H377" s="30"/>
      <c r="I377" s="30"/>
      <c r="J377" s="30"/>
      <c r="K377" s="41" t="s">
        <v>2477</v>
      </c>
      <c r="L377" s="41"/>
      <c r="M377" s="49" t="s">
        <v>2478</v>
      </c>
      <c r="N377" s="44"/>
    </row>
    <row r="378" spans="1:19" s="51" customFormat="1" outlineLevel="1">
      <c r="A378" s="49"/>
      <c r="C378" s="44" t="s">
        <v>24</v>
      </c>
      <c r="D378" s="44"/>
      <c r="E378" s="44" t="s">
        <v>58</v>
      </c>
      <c r="F378" s="44" t="s">
        <v>59</v>
      </c>
      <c r="H378" s="30"/>
      <c r="I378" s="30"/>
      <c r="J378" s="30"/>
      <c r="K378" s="75"/>
      <c r="L378" s="44" t="s">
        <v>106</v>
      </c>
      <c r="M378" s="49"/>
      <c r="N378" s="44" t="s">
        <v>107</v>
      </c>
      <c r="O378" s="42" t="str">
        <f>A381</f>
        <v>G8.02</v>
      </c>
    </row>
    <row r="379" spans="1:19" s="51" customFormat="1" outlineLevel="1">
      <c r="A379" s="49"/>
      <c r="C379" s="44" t="s">
        <v>24</v>
      </c>
      <c r="D379" s="44"/>
      <c r="E379" s="44" t="s">
        <v>58</v>
      </c>
      <c r="F379" s="44" t="s">
        <v>59</v>
      </c>
      <c r="H379" s="30"/>
      <c r="I379" s="30"/>
      <c r="J379" s="30"/>
      <c r="K379" s="75"/>
      <c r="L379" s="44" t="s">
        <v>108</v>
      </c>
      <c r="M379" s="49"/>
      <c r="N379" s="44" t="s">
        <v>109</v>
      </c>
      <c r="O379" s="42" t="str">
        <f>A381</f>
        <v>G8.02</v>
      </c>
    </row>
    <row r="380" spans="1:19" s="51" customFormat="1" outlineLevel="1">
      <c r="A380" s="49"/>
      <c r="C380" s="44" t="s">
        <v>24</v>
      </c>
      <c r="D380" s="44"/>
      <c r="E380" s="44" t="s">
        <v>58</v>
      </c>
      <c r="F380" s="44" t="s">
        <v>59</v>
      </c>
      <c r="H380" s="30"/>
      <c r="I380" s="30"/>
      <c r="J380" s="30"/>
      <c r="K380" s="75"/>
      <c r="L380" s="44" t="s">
        <v>2479</v>
      </c>
      <c r="M380" s="49"/>
      <c r="N380" s="44" t="s">
        <v>2480</v>
      </c>
      <c r="O380" s="46" t="str">
        <f>A381</f>
        <v>G8.02</v>
      </c>
    </row>
    <row r="381" spans="1:19" s="51" customFormat="1">
      <c r="A381" s="49" t="s">
        <v>2481</v>
      </c>
      <c r="C381" s="42" t="s">
        <v>11</v>
      </c>
      <c r="D381" s="42" t="s">
        <v>137</v>
      </c>
      <c r="E381" s="42" t="s">
        <v>26</v>
      </c>
      <c r="F381" s="42" t="s">
        <v>54</v>
      </c>
      <c r="H381" s="30"/>
      <c r="I381" s="30"/>
      <c r="J381" s="30"/>
      <c r="K381" s="41" t="s">
        <v>2482</v>
      </c>
      <c r="L381" s="41"/>
      <c r="M381" s="49" t="s">
        <v>2483</v>
      </c>
      <c r="N381" s="44"/>
      <c r="O381" s="42"/>
    </row>
    <row r="382" spans="1:19" s="51" customFormat="1" outlineLevel="1">
      <c r="A382" s="49"/>
      <c r="C382" s="44" t="s">
        <v>24</v>
      </c>
      <c r="D382" s="44"/>
      <c r="E382" s="44" t="s">
        <v>58</v>
      </c>
      <c r="F382" s="44" t="s">
        <v>59</v>
      </c>
      <c r="H382" s="30"/>
      <c r="I382" s="30"/>
      <c r="J382" s="30"/>
      <c r="K382" s="75"/>
      <c r="L382" s="44" t="s">
        <v>106</v>
      </c>
      <c r="M382" s="49"/>
      <c r="N382" s="44" t="s">
        <v>107</v>
      </c>
      <c r="O382" s="46" t="str">
        <f>A385</f>
        <v>G8.03</v>
      </c>
    </row>
    <row r="383" spans="1:19" s="51" customFormat="1" outlineLevel="1">
      <c r="A383" s="49"/>
      <c r="C383" s="44" t="s">
        <v>24</v>
      </c>
      <c r="D383" s="44"/>
      <c r="E383" s="44" t="s">
        <v>58</v>
      </c>
      <c r="F383" s="44" t="s">
        <v>59</v>
      </c>
      <c r="H383" s="30"/>
      <c r="I383" s="30"/>
      <c r="J383" s="30"/>
      <c r="K383" s="75"/>
      <c r="L383" s="44" t="s">
        <v>108</v>
      </c>
      <c r="M383" s="49"/>
      <c r="N383" s="44" t="s">
        <v>109</v>
      </c>
      <c r="O383" s="46" t="str">
        <f>A385</f>
        <v>G8.03</v>
      </c>
    </row>
    <row r="384" spans="1:19" s="51" customFormat="1" outlineLevel="1">
      <c r="A384" s="49"/>
      <c r="C384" s="44" t="s">
        <v>24</v>
      </c>
      <c r="D384" s="44"/>
      <c r="E384" s="44" t="s">
        <v>58</v>
      </c>
      <c r="F384" s="44" t="s">
        <v>59</v>
      </c>
      <c r="H384" s="30"/>
      <c r="I384" s="30"/>
      <c r="J384" s="30"/>
      <c r="K384" s="75"/>
      <c r="L384" s="44" t="s">
        <v>2479</v>
      </c>
      <c r="M384" s="49"/>
      <c r="N384" s="44" t="s">
        <v>2480</v>
      </c>
      <c r="O384" s="46" t="str">
        <f>A385</f>
        <v>G8.03</v>
      </c>
    </row>
    <row r="385" spans="1:19" customFormat="1" ht="60">
      <c r="A385" t="s">
        <v>2484</v>
      </c>
      <c r="C385" s="42" t="s">
        <v>11</v>
      </c>
      <c r="D385" s="42" t="s">
        <v>137</v>
      </c>
      <c r="E385" s="42" t="s">
        <v>26</v>
      </c>
      <c r="F385" s="42" t="s">
        <v>54</v>
      </c>
      <c r="G385" s="51"/>
      <c r="H385" s="30"/>
      <c r="I385" s="30"/>
      <c r="J385" s="30"/>
      <c r="K385" s="44"/>
      <c r="L385" s="360" t="s">
        <v>2485</v>
      </c>
      <c r="M385" s="522" t="s">
        <v>2486</v>
      </c>
      <c r="N385" s="522"/>
    </row>
    <row r="386" spans="1:19" customFormat="1" outlineLevel="1">
      <c r="C386" s="44" t="s">
        <v>24</v>
      </c>
      <c r="D386" s="44"/>
      <c r="E386" s="44" t="s">
        <v>58</v>
      </c>
      <c r="F386" s="44" t="s">
        <v>59</v>
      </c>
      <c r="L386" s="75" t="s">
        <v>2487</v>
      </c>
      <c r="N386" s="44" t="s">
        <v>2488</v>
      </c>
      <c r="O386" t="str">
        <f>A392</f>
        <v>G8.04</v>
      </c>
    </row>
    <row r="387" spans="1:19" customFormat="1" outlineLevel="1">
      <c r="C387" s="44" t="s">
        <v>24</v>
      </c>
      <c r="D387" s="44"/>
      <c r="E387" s="44" t="s">
        <v>58</v>
      </c>
      <c r="F387" s="44" t="s">
        <v>59</v>
      </c>
      <c r="L387" s="75" t="s">
        <v>2489</v>
      </c>
      <c r="N387" s="44" t="s">
        <v>2490</v>
      </c>
      <c r="O387" t="str">
        <f>A392</f>
        <v>G8.04</v>
      </c>
    </row>
    <row r="388" spans="1:19" customFormat="1" outlineLevel="1">
      <c r="C388" s="44" t="s">
        <v>24</v>
      </c>
      <c r="D388" s="44"/>
      <c r="E388" s="44" t="s">
        <v>58</v>
      </c>
      <c r="F388" s="44" t="s">
        <v>59</v>
      </c>
      <c r="L388" s="75" t="s">
        <v>2491</v>
      </c>
      <c r="N388" s="44" t="s">
        <v>2492</v>
      </c>
      <c r="O388" t="str">
        <f>A392</f>
        <v>G8.04</v>
      </c>
    </row>
    <row r="389" spans="1:19" customFormat="1" outlineLevel="1">
      <c r="C389" s="44" t="s">
        <v>24</v>
      </c>
      <c r="D389" s="44"/>
      <c r="E389" s="44" t="s">
        <v>58</v>
      </c>
      <c r="F389" s="44" t="s">
        <v>59</v>
      </c>
      <c r="L389" s="75" t="s">
        <v>2493</v>
      </c>
      <c r="N389" s="361" t="s">
        <v>2494</v>
      </c>
      <c r="O389" t="str">
        <f>A392</f>
        <v>G8.04</v>
      </c>
    </row>
    <row r="390" spans="1:19" customFormat="1" outlineLevel="1">
      <c r="C390" s="44" t="s">
        <v>24</v>
      </c>
      <c r="D390" s="44"/>
      <c r="E390" s="44" t="s">
        <v>58</v>
      </c>
      <c r="F390" s="44" t="s">
        <v>59</v>
      </c>
      <c r="L390" s="75" t="s">
        <v>2495</v>
      </c>
      <c r="N390" s="44" t="s">
        <v>2496</v>
      </c>
      <c r="O390" t="str">
        <f>A392</f>
        <v>G8.04</v>
      </c>
    </row>
    <row r="391" spans="1:19" customFormat="1" outlineLevel="1">
      <c r="C391" s="44"/>
      <c r="D391" s="44"/>
      <c r="E391" s="44"/>
      <c r="F391" s="44"/>
      <c r="L391" s="75" t="s">
        <v>484</v>
      </c>
      <c r="N391" s="44" t="s">
        <v>485</v>
      </c>
    </row>
    <row r="392" spans="1:19" ht="61.5" customHeight="1">
      <c r="A392" s="49" t="s">
        <v>2497</v>
      </c>
      <c r="B392" s="48"/>
      <c r="C392" s="42" t="s">
        <v>11</v>
      </c>
      <c r="D392" s="42" t="s">
        <v>137</v>
      </c>
      <c r="E392" s="42" t="s">
        <v>121</v>
      </c>
      <c r="F392" s="42" t="s">
        <v>54</v>
      </c>
      <c r="G392" s="48"/>
      <c r="H392" s="48"/>
      <c r="I392" s="48"/>
      <c r="J392" s="48"/>
      <c r="K392" s="48"/>
      <c r="L392" s="336" t="s">
        <v>2498</v>
      </c>
      <c r="M392" s="523" t="s">
        <v>2499</v>
      </c>
      <c r="N392" s="523"/>
      <c r="O392" s="42"/>
      <c r="P392" s="48"/>
      <c r="Q392" s="48"/>
      <c r="R392" s="48"/>
      <c r="S392" s="362" t="s">
        <v>2500</v>
      </c>
    </row>
    <row r="393" spans="1:19" outlineLevel="1">
      <c r="B393" s="48"/>
      <c r="C393" s="44" t="s">
        <v>24</v>
      </c>
      <c r="E393" s="44" t="s">
        <v>58</v>
      </c>
      <c r="F393" s="44" t="s">
        <v>59</v>
      </c>
      <c r="G393" s="48"/>
      <c r="H393" s="48"/>
      <c r="I393" s="48"/>
      <c r="J393" s="48"/>
      <c r="K393" s="48"/>
      <c r="L393" s="44" t="s">
        <v>2501</v>
      </c>
      <c r="M393" s="44"/>
      <c r="N393" s="44" t="s">
        <v>2502</v>
      </c>
      <c r="O393" s="42" t="str">
        <f>A395</f>
        <v>G8.05</v>
      </c>
      <c r="P393" s="48"/>
      <c r="Q393" s="48"/>
      <c r="R393" s="48"/>
    </row>
    <row r="394" spans="1:19" outlineLevel="1">
      <c r="B394" s="48"/>
      <c r="C394" s="44" t="s">
        <v>24</v>
      </c>
      <c r="E394" s="44" t="s">
        <v>58</v>
      </c>
      <c r="F394" s="44" t="s">
        <v>59</v>
      </c>
      <c r="G394" s="48"/>
      <c r="H394" s="48"/>
      <c r="I394" s="48"/>
      <c r="J394" s="48"/>
      <c r="K394" s="48"/>
      <c r="L394" s="44" t="s">
        <v>2503</v>
      </c>
      <c r="M394" s="44"/>
      <c r="N394" s="44" t="s">
        <v>2504</v>
      </c>
      <c r="O394" s="42" t="str">
        <f>A395</f>
        <v>G8.05</v>
      </c>
      <c r="P394" s="48"/>
      <c r="Q394" s="48"/>
      <c r="R394" s="48"/>
    </row>
    <row r="395" spans="1:19" s="35" customFormat="1" ht="68.25" customHeight="1">
      <c r="A395" s="49" t="s">
        <v>2505</v>
      </c>
      <c r="B395" s="49"/>
      <c r="C395" s="42" t="s">
        <v>11</v>
      </c>
      <c r="D395" s="42" t="s">
        <v>137</v>
      </c>
      <c r="E395" s="42" t="s">
        <v>121</v>
      </c>
      <c r="F395" s="42" t="s">
        <v>54</v>
      </c>
      <c r="G395" s="51"/>
      <c r="H395" s="30"/>
      <c r="I395" s="30"/>
      <c r="J395" s="30"/>
      <c r="L395" s="265" t="s">
        <v>2506</v>
      </c>
      <c r="M395" s="509" t="s">
        <v>2507</v>
      </c>
      <c r="N395" s="509"/>
      <c r="O395" s="51"/>
      <c r="P395" s="51"/>
      <c r="Q395" s="51"/>
      <c r="R395" s="48"/>
      <c r="S395" s="362" t="s">
        <v>2500</v>
      </c>
    </row>
    <row r="396" spans="1:19" outlineLevel="1">
      <c r="B396" s="48"/>
      <c r="C396" s="44" t="s">
        <v>24</v>
      </c>
      <c r="E396" s="44" t="s">
        <v>58</v>
      </c>
      <c r="F396" s="44" t="s">
        <v>59</v>
      </c>
      <c r="G396" s="48"/>
      <c r="K396" s="363"/>
      <c r="L396" s="44" t="s">
        <v>2116</v>
      </c>
      <c r="N396" s="44" t="s">
        <v>2117</v>
      </c>
      <c r="O396" s="42" t="s">
        <v>2508</v>
      </c>
      <c r="P396" s="48"/>
      <c r="Q396" s="48"/>
      <c r="R396" s="48"/>
      <c r="S396" s="41" t="s">
        <v>140</v>
      </c>
    </row>
    <row r="397" spans="1:19" outlineLevel="1">
      <c r="B397" s="48"/>
      <c r="C397" s="44" t="s">
        <v>24</v>
      </c>
      <c r="E397" s="44" t="s">
        <v>58</v>
      </c>
      <c r="F397" s="44" t="s">
        <v>59</v>
      </c>
      <c r="G397" s="48"/>
      <c r="K397" s="363"/>
      <c r="L397" s="44" t="s">
        <v>2118</v>
      </c>
      <c r="N397" s="44" t="s">
        <v>2119</v>
      </c>
      <c r="O397" s="42" t="s">
        <v>2508</v>
      </c>
      <c r="P397" s="48"/>
      <c r="Q397" s="48"/>
      <c r="R397" s="48"/>
      <c r="S397" s="41" t="s">
        <v>140</v>
      </c>
    </row>
    <row r="398" spans="1:19" s="51" customFormat="1" outlineLevel="1">
      <c r="A398" s="48"/>
      <c r="B398" s="48"/>
      <c r="C398" s="44" t="s">
        <v>24</v>
      </c>
      <c r="D398" s="44"/>
      <c r="E398" s="44" t="s">
        <v>58</v>
      </c>
      <c r="F398" s="44" t="s">
        <v>59</v>
      </c>
      <c r="H398" s="30"/>
      <c r="I398" s="30"/>
      <c r="J398" s="30"/>
      <c r="K398" s="363"/>
      <c r="L398" s="44" t="s">
        <v>2120</v>
      </c>
      <c r="M398" s="49"/>
      <c r="N398" s="44" t="s">
        <v>2121</v>
      </c>
      <c r="O398" s="42" t="s">
        <v>2508</v>
      </c>
      <c r="R398" s="48"/>
      <c r="S398" s="41" t="s">
        <v>140</v>
      </c>
    </row>
    <row r="399" spans="1:19" outlineLevel="1">
      <c r="B399" s="48"/>
      <c r="C399" s="44" t="s">
        <v>24</v>
      </c>
      <c r="E399" s="44" t="s">
        <v>58</v>
      </c>
      <c r="F399" s="44" t="s">
        <v>59</v>
      </c>
      <c r="G399" s="51"/>
      <c r="K399" s="75"/>
      <c r="L399" s="44" t="s">
        <v>484</v>
      </c>
      <c r="N399" s="44" t="s">
        <v>485</v>
      </c>
      <c r="O399" s="42" t="s">
        <v>2508</v>
      </c>
      <c r="P399" s="51"/>
      <c r="Q399" s="51"/>
      <c r="R399" s="48"/>
      <c r="S399" s="48"/>
    </row>
    <row r="400" spans="1:19" outlineLevel="1">
      <c r="B400" s="48"/>
      <c r="C400" s="44" t="s">
        <v>24</v>
      </c>
      <c r="E400" s="44" t="s">
        <v>58</v>
      </c>
      <c r="F400" s="44" t="s">
        <v>59</v>
      </c>
      <c r="G400" s="51"/>
      <c r="K400" s="75"/>
      <c r="L400" s="44" t="s">
        <v>924</v>
      </c>
      <c r="N400" s="44" t="s">
        <v>925</v>
      </c>
      <c r="O400" s="42" t="s">
        <v>2508</v>
      </c>
      <c r="P400" s="51"/>
      <c r="Q400" s="51"/>
      <c r="R400" s="48"/>
      <c r="S400" s="48"/>
    </row>
    <row r="401" spans="2:19" s="158" customFormat="1">
      <c r="B401" s="147"/>
      <c r="C401" s="147"/>
      <c r="D401" s="147"/>
      <c r="E401" s="147"/>
      <c r="F401" s="147"/>
      <c r="G401" s="364"/>
      <c r="H401" s="364"/>
      <c r="I401" s="364"/>
      <c r="J401" s="364"/>
      <c r="K401" s="147"/>
      <c r="M401" s="127"/>
      <c r="N401" s="147"/>
      <c r="O401" s="365"/>
      <c r="P401" s="147"/>
      <c r="Q401" s="147"/>
      <c r="R401" s="147"/>
      <c r="S401" s="147"/>
    </row>
  </sheetData>
  <mergeCells count="61">
    <mergeCell ref="K66:L66"/>
    <mergeCell ref="M66:N66"/>
    <mergeCell ref="K2:L2"/>
    <mergeCell ref="K5:L5"/>
    <mergeCell ref="M5:N5"/>
    <mergeCell ref="K13:L13"/>
    <mergeCell ref="M13:N13"/>
    <mergeCell ref="K41:L41"/>
    <mergeCell ref="M41:N41"/>
    <mergeCell ref="K50:L50"/>
    <mergeCell ref="M50:N50"/>
    <mergeCell ref="M53:N53"/>
    <mergeCell ref="K58:L58"/>
    <mergeCell ref="M58:N58"/>
    <mergeCell ref="K76:L76"/>
    <mergeCell ref="M76:N76"/>
    <mergeCell ref="K103:L103"/>
    <mergeCell ref="M103:N103"/>
    <mergeCell ref="K113:L113"/>
    <mergeCell ref="M113:N113"/>
    <mergeCell ref="K121:L121"/>
    <mergeCell ref="M121:N121"/>
    <mergeCell ref="K129:L129"/>
    <mergeCell ref="M129:N129"/>
    <mergeCell ref="K140:L140"/>
    <mergeCell ref="M140:N140"/>
    <mergeCell ref="K167:L167"/>
    <mergeCell ref="M167:N167"/>
    <mergeCell ref="K177:L177"/>
    <mergeCell ref="M177:N177"/>
    <mergeCell ref="K185:L185"/>
    <mergeCell ref="M185:N185"/>
    <mergeCell ref="K191:L191"/>
    <mergeCell ref="M191:N191"/>
    <mergeCell ref="K200:L200"/>
    <mergeCell ref="M200:N200"/>
    <mergeCell ref="K212:L212"/>
    <mergeCell ref="M212:N212"/>
    <mergeCell ref="K239:L239"/>
    <mergeCell ref="M239:N239"/>
    <mergeCell ref="K249:L249"/>
    <mergeCell ref="M249:N249"/>
    <mergeCell ref="K257:L257"/>
    <mergeCell ref="M257:N257"/>
    <mergeCell ref="M269:N269"/>
    <mergeCell ref="M289:N289"/>
    <mergeCell ref="K294:L294"/>
    <mergeCell ref="M294:N294"/>
    <mergeCell ref="K299:L299"/>
    <mergeCell ref="M299:N299"/>
    <mergeCell ref="K356:L356"/>
    <mergeCell ref="M385:N385"/>
    <mergeCell ref="M392:N392"/>
    <mergeCell ref="M395:N395"/>
    <mergeCell ref="M308:N308"/>
    <mergeCell ref="M314:N314"/>
    <mergeCell ref="M320:N320"/>
    <mergeCell ref="M326:N326"/>
    <mergeCell ref="M332:N332"/>
    <mergeCell ref="K344:L344"/>
    <mergeCell ref="M344:N344"/>
  </mergeCells>
  <conditionalFormatting sqref="D2 D344:D354 D399:D65656 D364:D395 D295:D298 D7:D8 D35 D24:D26 D28:D32 D50 D305:D306 D320:D342 D356:D361">
    <cfRule type="cellIs" dxfId="416" priority="239" operator="equal">
      <formula>"Observation"</formula>
    </cfRule>
  </conditionalFormatting>
  <conditionalFormatting sqref="D3">
    <cfRule type="cellIs" dxfId="415" priority="238" operator="equal">
      <formula>"Observation"</formula>
    </cfRule>
  </conditionalFormatting>
  <conditionalFormatting sqref="D343">
    <cfRule type="cellIs" dxfId="414" priority="237" operator="equal">
      <formula>"Observation"</formula>
    </cfRule>
  </conditionalFormatting>
  <conditionalFormatting sqref="D307">
    <cfRule type="cellIs" dxfId="413" priority="236" operator="equal">
      <formula>"Observation"</formula>
    </cfRule>
  </conditionalFormatting>
  <conditionalFormatting sqref="D398">
    <cfRule type="cellIs" dxfId="412" priority="234" operator="equal">
      <formula>"Observation"</formula>
    </cfRule>
  </conditionalFormatting>
  <conditionalFormatting sqref="D396">
    <cfRule type="cellIs" dxfId="411" priority="233" operator="equal">
      <formula>"Observation"</formula>
    </cfRule>
  </conditionalFormatting>
  <conditionalFormatting sqref="D397">
    <cfRule type="cellIs" dxfId="410" priority="235" operator="equal">
      <formula>"Observation"</formula>
    </cfRule>
  </conditionalFormatting>
  <conditionalFormatting sqref="D274">
    <cfRule type="cellIs" dxfId="409" priority="228" operator="equal">
      <formula>"Observation"</formula>
    </cfRule>
  </conditionalFormatting>
  <conditionalFormatting sqref="D266">
    <cfRule type="cellIs" dxfId="408" priority="232" operator="equal">
      <formula>"Observation"</formula>
    </cfRule>
  </conditionalFormatting>
  <conditionalFormatting sqref="D267">
    <cfRule type="cellIs" dxfId="407" priority="231" operator="equal">
      <formula>"Observation"</formula>
    </cfRule>
  </conditionalFormatting>
  <conditionalFormatting sqref="D270:D273">
    <cfRule type="cellIs" dxfId="406" priority="230" operator="equal">
      <formula>"Observation"</formula>
    </cfRule>
  </conditionalFormatting>
  <conditionalFormatting sqref="D269">
    <cfRule type="cellIs" dxfId="405" priority="229" operator="equal">
      <formula>"Observation"</formula>
    </cfRule>
  </conditionalFormatting>
  <conditionalFormatting sqref="D275:D278">
    <cfRule type="cellIs" dxfId="404" priority="227" operator="equal">
      <formula>"Observation"</formula>
    </cfRule>
  </conditionalFormatting>
  <conditionalFormatting sqref="D279">
    <cfRule type="cellIs" dxfId="403" priority="226" operator="equal">
      <formula>"Observation"</formula>
    </cfRule>
  </conditionalFormatting>
  <conditionalFormatting sqref="D280:D283">
    <cfRule type="cellIs" dxfId="402" priority="225" operator="equal">
      <formula>"Observation"</formula>
    </cfRule>
  </conditionalFormatting>
  <conditionalFormatting sqref="D284">
    <cfRule type="cellIs" dxfId="401" priority="224" operator="equal">
      <formula>"Observation"</formula>
    </cfRule>
  </conditionalFormatting>
  <conditionalFormatting sqref="D285:D288">
    <cfRule type="cellIs" dxfId="400" priority="223" operator="equal">
      <formula>"Observation"</formula>
    </cfRule>
  </conditionalFormatting>
  <conditionalFormatting sqref="D289">
    <cfRule type="cellIs" dxfId="399" priority="222" operator="equal">
      <formula>"Observation"</formula>
    </cfRule>
  </conditionalFormatting>
  <conditionalFormatting sqref="D290:D293">
    <cfRule type="cellIs" dxfId="398" priority="221" operator="equal">
      <formula>"Observation"</formula>
    </cfRule>
  </conditionalFormatting>
  <conditionalFormatting sqref="D294">
    <cfRule type="cellIs" dxfId="397" priority="220" operator="equal">
      <formula>"Observation"</formula>
    </cfRule>
  </conditionalFormatting>
  <conditionalFormatting sqref="D268">
    <cfRule type="cellIs" dxfId="396" priority="219" operator="equal">
      <formula>"Observation"</formula>
    </cfRule>
  </conditionalFormatting>
  <conditionalFormatting sqref="D33">
    <cfRule type="cellIs" dxfId="395" priority="213" operator="equal">
      <formula>"Observation"</formula>
    </cfRule>
  </conditionalFormatting>
  <conditionalFormatting sqref="D34">
    <cfRule type="cellIs" dxfId="394" priority="212" operator="equal">
      <formula>"Observation"</formula>
    </cfRule>
  </conditionalFormatting>
  <conditionalFormatting sqref="D362:D363">
    <cfRule type="cellIs" dxfId="393" priority="218" operator="equal">
      <formula>"Observation"</formula>
    </cfRule>
  </conditionalFormatting>
  <conditionalFormatting sqref="D22">
    <cfRule type="cellIs" dxfId="392" priority="217" operator="equal">
      <formula>"Observation"</formula>
    </cfRule>
  </conditionalFormatting>
  <conditionalFormatting sqref="D39 D36">
    <cfRule type="cellIs" dxfId="391" priority="216" operator="equal">
      <formula>"Observation"</formula>
    </cfRule>
  </conditionalFormatting>
  <conditionalFormatting sqref="D37">
    <cfRule type="cellIs" dxfId="390" priority="215" operator="equal">
      <formula>"Observation"</formula>
    </cfRule>
  </conditionalFormatting>
  <conditionalFormatting sqref="D38">
    <cfRule type="cellIs" dxfId="389" priority="214" operator="equal">
      <formula>"Observation"</formula>
    </cfRule>
  </conditionalFormatting>
  <conditionalFormatting sqref="D299:D304">
    <cfRule type="cellIs" dxfId="388" priority="211" operator="equal">
      <formula>"Observation"</formula>
    </cfRule>
  </conditionalFormatting>
  <conditionalFormatting sqref="D16">
    <cfRule type="cellIs" dxfId="387" priority="205" operator="equal">
      <formula>"Observation"</formula>
    </cfRule>
  </conditionalFormatting>
  <conditionalFormatting sqref="D5">
    <cfRule type="cellIs" dxfId="386" priority="210" operator="equal">
      <formula>"Observation"</formula>
    </cfRule>
  </conditionalFormatting>
  <conditionalFormatting sqref="D6">
    <cfRule type="cellIs" dxfId="385" priority="209" operator="equal">
      <formula>"Observation"</formula>
    </cfRule>
  </conditionalFormatting>
  <conditionalFormatting sqref="D12">
    <cfRule type="cellIs" dxfId="384" priority="202" operator="equal">
      <formula>"Observation"</formula>
    </cfRule>
  </conditionalFormatting>
  <conditionalFormatting sqref="D9">
    <cfRule type="cellIs" dxfId="383" priority="208" operator="equal">
      <formula>"Observation"</formula>
    </cfRule>
  </conditionalFormatting>
  <conditionalFormatting sqref="D23">
    <cfRule type="cellIs" dxfId="382" priority="200" operator="equal">
      <formula>"Observation"</formula>
    </cfRule>
  </conditionalFormatting>
  <conditionalFormatting sqref="D18">
    <cfRule type="cellIs" dxfId="381" priority="207" operator="equal">
      <formula>"Observation"</formula>
    </cfRule>
  </conditionalFormatting>
  <conditionalFormatting sqref="D40">
    <cfRule type="cellIs" dxfId="380" priority="198" operator="equal">
      <formula>"Observation"</formula>
    </cfRule>
  </conditionalFormatting>
  <conditionalFormatting sqref="D48">
    <cfRule type="cellIs" dxfId="379" priority="196" operator="equal">
      <formula>"Observation"</formula>
    </cfRule>
  </conditionalFormatting>
  <conditionalFormatting sqref="D13">
    <cfRule type="cellIs" dxfId="378" priority="206" operator="equal">
      <formula>"Observation"</formula>
    </cfRule>
  </conditionalFormatting>
  <conditionalFormatting sqref="D14">
    <cfRule type="cellIs" dxfId="377" priority="204" operator="equal">
      <formula>"Observation"</formula>
    </cfRule>
  </conditionalFormatting>
  <conditionalFormatting sqref="D15">
    <cfRule type="cellIs" dxfId="376" priority="203" operator="equal">
      <formula>"Observation"</formula>
    </cfRule>
  </conditionalFormatting>
  <conditionalFormatting sqref="D17">
    <cfRule type="cellIs" dxfId="375" priority="201" operator="equal">
      <formula>"Observation"</formula>
    </cfRule>
  </conditionalFormatting>
  <conditionalFormatting sqref="D27">
    <cfRule type="cellIs" dxfId="374" priority="199" operator="equal">
      <formula>"Observation"</formula>
    </cfRule>
  </conditionalFormatting>
  <conditionalFormatting sqref="D4">
    <cfRule type="cellIs" dxfId="373" priority="197" operator="equal">
      <formula>"Observation"</formula>
    </cfRule>
  </conditionalFormatting>
  <conditionalFormatting sqref="D68:D69 D97 D86:D88 D90:D94">
    <cfRule type="cellIs" dxfId="372" priority="195" operator="equal">
      <formula>"Observation"</formula>
    </cfRule>
  </conditionalFormatting>
  <conditionalFormatting sqref="D84">
    <cfRule type="cellIs" dxfId="371" priority="194" operator="equal">
      <formula>"Observation"</formula>
    </cfRule>
  </conditionalFormatting>
  <conditionalFormatting sqref="D101 D98">
    <cfRule type="cellIs" dxfId="370" priority="193" operator="equal">
      <formula>"Observation"</formula>
    </cfRule>
  </conditionalFormatting>
  <conditionalFormatting sqref="D99">
    <cfRule type="cellIs" dxfId="369" priority="192" operator="equal">
      <formula>"Observation"</formula>
    </cfRule>
  </conditionalFormatting>
  <conditionalFormatting sqref="D100">
    <cfRule type="cellIs" dxfId="368" priority="191" operator="equal">
      <formula>"Observation"</formula>
    </cfRule>
  </conditionalFormatting>
  <conditionalFormatting sqref="D95">
    <cfRule type="cellIs" dxfId="367" priority="190" operator="equal">
      <formula>"Observation"</formula>
    </cfRule>
  </conditionalFormatting>
  <conditionalFormatting sqref="D96">
    <cfRule type="cellIs" dxfId="366" priority="189" operator="equal">
      <formula>"Observation"</formula>
    </cfRule>
  </conditionalFormatting>
  <conditionalFormatting sqref="D66">
    <cfRule type="cellIs" dxfId="365" priority="188" operator="equal">
      <formula>"Observation"</formula>
    </cfRule>
  </conditionalFormatting>
  <conditionalFormatting sqref="D71">
    <cfRule type="cellIs" dxfId="364" priority="187" operator="equal">
      <formula>"Observation"</formula>
    </cfRule>
  </conditionalFormatting>
  <conditionalFormatting sqref="D67">
    <cfRule type="cellIs" dxfId="363" priority="186" operator="equal">
      <formula>"Observation"</formula>
    </cfRule>
  </conditionalFormatting>
  <conditionalFormatting sqref="D70">
    <cfRule type="cellIs" dxfId="362" priority="185" operator="equal">
      <formula>"Observation"</formula>
    </cfRule>
  </conditionalFormatting>
  <conditionalFormatting sqref="D80">
    <cfRule type="cellIs" dxfId="361" priority="184" operator="equal">
      <formula>"Observation"</formula>
    </cfRule>
  </conditionalFormatting>
  <conditionalFormatting sqref="D76">
    <cfRule type="cellIs" dxfId="360" priority="183" operator="equal">
      <formula>"Observation"</formula>
    </cfRule>
  </conditionalFormatting>
  <conditionalFormatting sqref="D89">
    <cfRule type="cellIs" dxfId="359" priority="177" operator="equal">
      <formula>"Observation"</formula>
    </cfRule>
  </conditionalFormatting>
  <conditionalFormatting sqref="D77">
    <cfRule type="cellIs" dxfId="358" priority="182" operator="equal">
      <formula>"Observation"</formula>
    </cfRule>
  </conditionalFormatting>
  <conditionalFormatting sqref="D78">
    <cfRule type="cellIs" dxfId="357" priority="181" operator="equal">
      <formula>"Observation"</formula>
    </cfRule>
  </conditionalFormatting>
  <conditionalFormatting sqref="D75">
    <cfRule type="cellIs" dxfId="356" priority="180" operator="equal">
      <formula>"Observation"</formula>
    </cfRule>
  </conditionalFormatting>
  <conditionalFormatting sqref="D79">
    <cfRule type="cellIs" dxfId="355" priority="179" operator="equal">
      <formula>"Observation"</formula>
    </cfRule>
  </conditionalFormatting>
  <conditionalFormatting sqref="D85">
    <cfRule type="cellIs" dxfId="354" priority="178" operator="equal">
      <formula>"Observation"</formula>
    </cfRule>
  </conditionalFormatting>
  <conditionalFormatting sqref="D102">
    <cfRule type="cellIs" dxfId="353" priority="176" operator="equal">
      <formula>"Observation"</formula>
    </cfRule>
  </conditionalFormatting>
  <conditionalFormatting sqref="D65">
    <cfRule type="cellIs" dxfId="352" priority="175" operator="equal">
      <formula>"Observation"</formula>
    </cfRule>
  </conditionalFormatting>
  <conditionalFormatting sqref="D110">
    <cfRule type="cellIs" dxfId="351" priority="174" operator="equal">
      <formula>"Observation"</formula>
    </cfRule>
  </conditionalFormatting>
  <conditionalFormatting sqref="D236">
    <cfRule type="cellIs" dxfId="350" priority="168" operator="equal">
      <formula>"Observation"</formula>
    </cfRule>
  </conditionalFormatting>
  <conditionalFormatting sqref="D72">
    <cfRule type="cellIs" dxfId="349" priority="173" operator="equal">
      <formula>"Observation"</formula>
    </cfRule>
  </conditionalFormatting>
  <conditionalFormatting sqref="D202:D203 D233 D222:D224 D226:D230">
    <cfRule type="cellIs" dxfId="348" priority="172" operator="equal">
      <formula>"Observation"</formula>
    </cfRule>
  </conditionalFormatting>
  <conditionalFormatting sqref="D231">
    <cfRule type="cellIs" dxfId="347" priority="167" operator="equal">
      <formula>"Observation"</formula>
    </cfRule>
  </conditionalFormatting>
  <conditionalFormatting sqref="D232">
    <cfRule type="cellIs" dxfId="346" priority="166" operator="equal">
      <formula>"Observation"</formula>
    </cfRule>
  </conditionalFormatting>
  <conditionalFormatting sqref="D220">
    <cfRule type="cellIs" dxfId="345" priority="171" operator="equal">
      <formula>"Observation"</formula>
    </cfRule>
  </conditionalFormatting>
  <conditionalFormatting sqref="D237 D234">
    <cfRule type="cellIs" dxfId="344" priority="170" operator="equal">
      <formula>"Observation"</formula>
    </cfRule>
  </conditionalFormatting>
  <conditionalFormatting sqref="D235">
    <cfRule type="cellIs" dxfId="343" priority="169" operator="equal">
      <formula>"Observation"</formula>
    </cfRule>
  </conditionalFormatting>
  <conditionalFormatting sqref="D200">
    <cfRule type="cellIs" dxfId="342" priority="165" operator="equal">
      <formula>"Observation"</formula>
    </cfRule>
  </conditionalFormatting>
  <conditionalFormatting sqref="D205">
    <cfRule type="cellIs" dxfId="341" priority="164" operator="equal">
      <formula>"Observation"</formula>
    </cfRule>
  </conditionalFormatting>
  <conditionalFormatting sqref="D201">
    <cfRule type="cellIs" dxfId="340" priority="163" operator="equal">
      <formula>"Observation"</formula>
    </cfRule>
  </conditionalFormatting>
  <conditionalFormatting sqref="D204">
    <cfRule type="cellIs" dxfId="339" priority="162" operator="equal">
      <formula>"Observation"</formula>
    </cfRule>
  </conditionalFormatting>
  <conditionalFormatting sqref="D216">
    <cfRule type="cellIs" dxfId="338" priority="161" operator="equal">
      <formula>"Observation"</formula>
    </cfRule>
  </conditionalFormatting>
  <conditionalFormatting sqref="D212">
    <cfRule type="cellIs" dxfId="337" priority="160" operator="equal">
      <formula>"Observation"</formula>
    </cfRule>
  </conditionalFormatting>
  <conditionalFormatting sqref="D225">
    <cfRule type="cellIs" dxfId="336" priority="154" operator="equal">
      <formula>"Observation"</formula>
    </cfRule>
  </conditionalFormatting>
  <conditionalFormatting sqref="D213">
    <cfRule type="cellIs" dxfId="335" priority="159" operator="equal">
      <formula>"Observation"</formula>
    </cfRule>
  </conditionalFormatting>
  <conditionalFormatting sqref="D214">
    <cfRule type="cellIs" dxfId="334" priority="158" operator="equal">
      <formula>"Observation"</formula>
    </cfRule>
  </conditionalFormatting>
  <conditionalFormatting sqref="D211">
    <cfRule type="cellIs" dxfId="333" priority="157" operator="equal">
      <formula>"Observation"</formula>
    </cfRule>
  </conditionalFormatting>
  <conditionalFormatting sqref="D215">
    <cfRule type="cellIs" dxfId="332" priority="156" operator="equal">
      <formula>"Observation"</formula>
    </cfRule>
  </conditionalFormatting>
  <conditionalFormatting sqref="D221">
    <cfRule type="cellIs" dxfId="331" priority="155" operator="equal">
      <formula>"Observation"</formula>
    </cfRule>
  </conditionalFormatting>
  <conditionalFormatting sqref="D238">
    <cfRule type="cellIs" dxfId="330" priority="153" operator="equal">
      <formula>"Observation"</formula>
    </cfRule>
  </conditionalFormatting>
  <conditionalFormatting sqref="D199">
    <cfRule type="cellIs" dxfId="329" priority="152" operator="equal">
      <formula>"Observation"</formula>
    </cfRule>
  </conditionalFormatting>
  <conditionalFormatting sqref="D246">
    <cfRule type="cellIs" dxfId="328" priority="151" operator="equal">
      <formula>"Observation"</formula>
    </cfRule>
  </conditionalFormatting>
  <conditionalFormatting sqref="D208">
    <cfRule type="cellIs" dxfId="327" priority="150" operator="equal">
      <formula>"Observation"</formula>
    </cfRule>
  </conditionalFormatting>
  <conditionalFormatting sqref="D264">
    <cfRule type="cellIs" dxfId="326" priority="149" operator="equal">
      <formula>"Observation"</formula>
    </cfRule>
  </conditionalFormatting>
  <conditionalFormatting sqref="D265">
    <cfRule type="cellIs" dxfId="325" priority="148" operator="equal">
      <formula>"Observation"</formula>
    </cfRule>
  </conditionalFormatting>
  <conditionalFormatting sqref="D53">
    <cfRule type="cellIs" dxfId="324" priority="147" operator="equal">
      <formula>"Observation"</formula>
    </cfRule>
  </conditionalFormatting>
  <conditionalFormatting sqref="D57">
    <cfRule type="cellIs" dxfId="323" priority="143" operator="equal">
      <formula>"Observation"</formula>
    </cfRule>
  </conditionalFormatting>
  <conditionalFormatting sqref="D51">
    <cfRule type="cellIs" dxfId="322" priority="142" operator="equal">
      <formula>"Observation"</formula>
    </cfRule>
  </conditionalFormatting>
  <conditionalFormatting sqref="D54">
    <cfRule type="cellIs" dxfId="321" priority="146" operator="equal">
      <formula>"Observation"</formula>
    </cfRule>
  </conditionalFormatting>
  <conditionalFormatting sqref="D120">
    <cfRule type="cellIs" dxfId="320" priority="135" operator="equal">
      <formula>"Observation"</formula>
    </cfRule>
  </conditionalFormatting>
  <conditionalFormatting sqref="D55">
    <cfRule type="cellIs" dxfId="319" priority="145" operator="equal">
      <formula>"Observation"</formula>
    </cfRule>
  </conditionalFormatting>
  <conditionalFormatting sqref="D56">
    <cfRule type="cellIs" dxfId="318" priority="144" operator="equal">
      <formula>"Observation"</formula>
    </cfRule>
  </conditionalFormatting>
  <conditionalFormatting sqref="D117">
    <cfRule type="cellIs" dxfId="317" priority="139" operator="equal">
      <formula>"Observation"</formula>
    </cfRule>
  </conditionalFormatting>
  <conditionalFormatting sqref="D118">
    <cfRule type="cellIs" dxfId="316" priority="138" operator="equal">
      <formula>"Observation"</formula>
    </cfRule>
  </conditionalFormatting>
  <conditionalFormatting sqref="D119">
    <cfRule type="cellIs" dxfId="315" priority="137" operator="equal">
      <formula>"Observation"</formula>
    </cfRule>
  </conditionalFormatting>
  <conditionalFormatting sqref="D114">
    <cfRule type="cellIs" dxfId="314" priority="134" operator="equal">
      <formula>"Observation"</formula>
    </cfRule>
  </conditionalFormatting>
  <conditionalFormatting sqref="D112:D113">
    <cfRule type="cellIs" dxfId="313" priority="136" operator="equal">
      <formula>"Observation"</formula>
    </cfRule>
  </conditionalFormatting>
  <conditionalFormatting sqref="D115">
    <cfRule type="cellIs" dxfId="312" priority="133" operator="equal">
      <formula>"Observation"</formula>
    </cfRule>
  </conditionalFormatting>
  <conditionalFormatting sqref="D52">
    <cfRule type="cellIs" dxfId="311" priority="141" operator="equal">
      <formula>"Observation"</formula>
    </cfRule>
  </conditionalFormatting>
  <conditionalFormatting sqref="D255">
    <cfRule type="cellIs" dxfId="310" priority="129" operator="equal">
      <formula>"Observation"</formula>
    </cfRule>
  </conditionalFormatting>
  <conditionalFormatting sqref="D252">
    <cfRule type="cellIs" dxfId="309" priority="132" operator="equal">
      <formula>"Observation"</formula>
    </cfRule>
  </conditionalFormatting>
  <conditionalFormatting sqref="D116">
    <cfRule type="cellIs" dxfId="308" priority="140" operator="equal">
      <formula>"Observation"</formula>
    </cfRule>
  </conditionalFormatting>
  <conditionalFormatting sqref="D254">
    <cfRule type="cellIs" dxfId="307" priority="130" operator="equal">
      <formula>"Observation"</formula>
    </cfRule>
  </conditionalFormatting>
  <conditionalFormatting sqref="D248:D249">
    <cfRule type="cellIs" dxfId="306" priority="128" operator="equal">
      <formula>"Observation"</formula>
    </cfRule>
  </conditionalFormatting>
  <conditionalFormatting sqref="D256">
    <cfRule type="cellIs" dxfId="305" priority="127" operator="equal">
      <formula>"Observation"</formula>
    </cfRule>
  </conditionalFormatting>
  <conditionalFormatting sqref="D250">
    <cfRule type="cellIs" dxfId="304" priority="126" operator="equal">
      <formula>"Observation"</formula>
    </cfRule>
  </conditionalFormatting>
  <conditionalFormatting sqref="D251">
    <cfRule type="cellIs" dxfId="303" priority="125" operator="equal">
      <formula>"Observation"</formula>
    </cfRule>
  </conditionalFormatting>
  <conditionalFormatting sqref="D253">
    <cfRule type="cellIs" dxfId="302" priority="131" operator="equal">
      <formula>"Observation"</formula>
    </cfRule>
  </conditionalFormatting>
  <conditionalFormatting sqref="D207">
    <cfRule type="cellIs" dxfId="301" priority="124" operator="equal">
      <formula>"Observation"</formula>
    </cfRule>
  </conditionalFormatting>
  <conditionalFormatting sqref="D260">
    <cfRule type="cellIs" dxfId="300" priority="121" operator="equal">
      <formula>"Observation"</formula>
    </cfRule>
  </conditionalFormatting>
  <conditionalFormatting sqref="D262">
    <cfRule type="cellIs" dxfId="299" priority="120" operator="equal">
      <formula>"Observation"</formula>
    </cfRule>
  </conditionalFormatting>
  <conditionalFormatting sqref="D258">
    <cfRule type="cellIs" dxfId="298" priority="122" operator="equal">
      <formula>"Observation"</formula>
    </cfRule>
  </conditionalFormatting>
  <conditionalFormatting sqref="D257">
    <cfRule type="cellIs" dxfId="297" priority="123" operator="equal">
      <formula>"Observation"</formula>
    </cfRule>
  </conditionalFormatting>
  <conditionalFormatting sqref="D259">
    <cfRule type="cellIs" dxfId="296" priority="119" operator="equal">
      <formula>"Observation"</formula>
    </cfRule>
  </conditionalFormatting>
  <conditionalFormatting sqref="D261">
    <cfRule type="cellIs" dxfId="295" priority="118" operator="equal">
      <formula>"Observation"</formula>
    </cfRule>
  </conditionalFormatting>
  <conditionalFormatting sqref="D63">
    <cfRule type="cellIs" dxfId="294" priority="114" operator="equal">
      <formula>"Observation"</formula>
    </cfRule>
  </conditionalFormatting>
  <conditionalFormatting sqref="D61">
    <cfRule type="cellIs" dxfId="293" priority="115" operator="equal">
      <formula>"Observation"</formula>
    </cfRule>
  </conditionalFormatting>
  <conditionalFormatting sqref="D59">
    <cfRule type="cellIs" dxfId="292" priority="116" operator="equal">
      <formula>"Observation"</formula>
    </cfRule>
  </conditionalFormatting>
  <conditionalFormatting sqref="D58">
    <cfRule type="cellIs" dxfId="291" priority="117" operator="equal">
      <formula>"Observation"</formula>
    </cfRule>
  </conditionalFormatting>
  <conditionalFormatting sqref="D60">
    <cfRule type="cellIs" dxfId="290" priority="113" operator="equal">
      <formula>"Observation"</formula>
    </cfRule>
  </conditionalFormatting>
  <conditionalFormatting sqref="D62">
    <cfRule type="cellIs" dxfId="289" priority="112" operator="equal">
      <formula>"Observation"</formula>
    </cfRule>
  </conditionalFormatting>
  <conditionalFormatting sqref="D126">
    <cfRule type="cellIs" dxfId="288" priority="108" operator="equal">
      <formula>"Observation"</formula>
    </cfRule>
  </conditionalFormatting>
  <conditionalFormatting sqref="D124">
    <cfRule type="cellIs" dxfId="287" priority="109" operator="equal">
      <formula>"Observation"</formula>
    </cfRule>
  </conditionalFormatting>
  <conditionalFormatting sqref="D122">
    <cfRule type="cellIs" dxfId="286" priority="110" operator="equal">
      <formula>"Observation"</formula>
    </cfRule>
  </conditionalFormatting>
  <conditionalFormatting sqref="D121">
    <cfRule type="cellIs" dxfId="285" priority="111" operator="equal">
      <formula>"Observation"</formula>
    </cfRule>
  </conditionalFormatting>
  <conditionalFormatting sqref="D123">
    <cfRule type="cellIs" dxfId="284" priority="107" operator="equal">
      <formula>"Observation"</formula>
    </cfRule>
  </conditionalFormatting>
  <conditionalFormatting sqref="D125">
    <cfRule type="cellIs" dxfId="283" priority="106" operator="equal">
      <formula>"Observation"</formula>
    </cfRule>
  </conditionalFormatting>
  <conditionalFormatting sqref="D314:D319">
    <cfRule type="cellIs" dxfId="282" priority="105" operator="equal">
      <formula>"Observation"</formula>
    </cfRule>
  </conditionalFormatting>
  <conditionalFormatting sqref="D308:D313">
    <cfRule type="cellIs" dxfId="281" priority="104" operator="equal">
      <formula>"Observation"</formula>
    </cfRule>
  </conditionalFormatting>
  <conditionalFormatting sqref="D355">
    <cfRule type="cellIs" dxfId="280" priority="103" operator="equal">
      <formula>"Observation"</formula>
    </cfRule>
  </conditionalFormatting>
  <conditionalFormatting sqref="D131:D132 D161 D150:D152 D154:D158">
    <cfRule type="cellIs" dxfId="279" priority="102" operator="equal">
      <formula>"Observation"</formula>
    </cfRule>
  </conditionalFormatting>
  <conditionalFormatting sqref="D148">
    <cfRule type="cellIs" dxfId="278" priority="101" operator="equal">
      <formula>"Observation"</formula>
    </cfRule>
  </conditionalFormatting>
  <conditionalFormatting sqref="D165 D162">
    <cfRule type="cellIs" dxfId="277" priority="100" operator="equal">
      <formula>"Observation"</formula>
    </cfRule>
  </conditionalFormatting>
  <conditionalFormatting sqref="D163">
    <cfRule type="cellIs" dxfId="276" priority="99" operator="equal">
      <formula>"Observation"</formula>
    </cfRule>
  </conditionalFormatting>
  <conditionalFormatting sqref="D164">
    <cfRule type="cellIs" dxfId="275" priority="98" operator="equal">
      <formula>"Observation"</formula>
    </cfRule>
  </conditionalFormatting>
  <conditionalFormatting sqref="D159">
    <cfRule type="cellIs" dxfId="274" priority="97" operator="equal">
      <formula>"Observation"</formula>
    </cfRule>
  </conditionalFormatting>
  <conditionalFormatting sqref="D160">
    <cfRule type="cellIs" dxfId="273" priority="96" operator="equal">
      <formula>"Observation"</formula>
    </cfRule>
  </conditionalFormatting>
  <conditionalFormatting sqref="D129">
    <cfRule type="cellIs" dxfId="272" priority="95" operator="equal">
      <formula>"Observation"</formula>
    </cfRule>
  </conditionalFormatting>
  <conditionalFormatting sqref="D135">
    <cfRule type="cellIs" dxfId="271" priority="94" operator="equal">
      <formula>"Observation"</formula>
    </cfRule>
  </conditionalFormatting>
  <conditionalFormatting sqref="D130">
    <cfRule type="cellIs" dxfId="270" priority="93" operator="equal">
      <formula>"Observation"</formula>
    </cfRule>
  </conditionalFormatting>
  <conditionalFormatting sqref="D133">
    <cfRule type="cellIs" dxfId="269" priority="92" operator="equal">
      <formula>"Observation"</formula>
    </cfRule>
  </conditionalFormatting>
  <conditionalFormatting sqref="D144">
    <cfRule type="cellIs" dxfId="268" priority="91" operator="equal">
      <formula>"Observation"</formula>
    </cfRule>
  </conditionalFormatting>
  <conditionalFormatting sqref="D140">
    <cfRule type="cellIs" dxfId="267" priority="90" operator="equal">
      <formula>"Observation"</formula>
    </cfRule>
  </conditionalFormatting>
  <conditionalFormatting sqref="D153">
    <cfRule type="cellIs" dxfId="266" priority="84" operator="equal">
      <formula>"Observation"</formula>
    </cfRule>
  </conditionalFormatting>
  <conditionalFormatting sqref="D141">
    <cfRule type="cellIs" dxfId="265" priority="89" operator="equal">
      <formula>"Observation"</formula>
    </cfRule>
  </conditionalFormatting>
  <conditionalFormatting sqref="D142">
    <cfRule type="cellIs" dxfId="264" priority="88" operator="equal">
      <formula>"Observation"</formula>
    </cfRule>
  </conditionalFormatting>
  <conditionalFormatting sqref="D139">
    <cfRule type="cellIs" dxfId="263" priority="87" operator="equal">
      <formula>"Observation"</formula>
    </cfRule>
  </conditionalFormatting>
  <conditionalFormatting sqref="D143">
    <cfRule type="cellIs" dxfId="262" priority="86" operator="equal">
      <formula>"Observation"</formula>
    </cfRule>
  </conditionalFormatting>
  <conditionalFormatting sqref="D149">
    <cfRule type="cellIs" dxfId="261" priority="85" operator="equal">
      <formula>"Observation"</formula>
    </cfRule>
  </conditionalFormatting>
  <conditionalFormatting sqref="D166">
    <cfRule type="cellIs" dxfId="260" priority="83" operator="equal">
      <formula>"Observation"</formula>
    </cfRule>
  </conditionalFormatting>
  <conditionalFormatting sqref="D128">
    <cfRule type="cellIs" dxfId="259" priority="82" operator="equal">
      <formula>"Observation"</formula>
    </cfRule>
  </conditionalFormatting>
  <conditionalFormatting sqref="D174">
    <cfRule type="cellIs" dxfId="258" priority="81" operator="equal">
      <formula>"Observation"</formula>
    </cfRule>
  </conditionalFormatting>
  <conditionalFormatting sqref="D136">
    <cfRule type="cellIs" dxfId="257" priority="80" operator="equal">
      <formula>"Observation"</formula>
    </cfRule>
  </conditionalFormatting>
  <conditionalFormatting sqref="D184">
    <cfRule type="cellIs" dxfId="256" priority="74" operator="equal">
      <formula>"Observation"</formula>
    </cfRule>
  </conditionalFormatting>
  <conditionalFormatting sqref="D181">
    <cfRule type="cellIs" dxfId="255" priority="78" operator="equal">
      <formula>"Observation"</formula>
    </cfRule>
  </conditionalFormatting>
  <conditionalFormatting sqref="D182">
    <cfRule type="cellIs" dxfId="254" priority="77" operator="equal">
      <formula>"Observation"</formula>
    </cfRule>
  </conditionalFormatting>
  <conditionalFormatting sqref="D183">
    <cfRule type="cellIs" dxfId="253" priority="76" operator="equal">
      <formula>"Observation"</formula>
    </cfRule>
  </conditionalFormatting>
  <conditionalFormatting sqref="D178">
    <cfRule type="cellIs" dxfId="252" priority="73" operator="equal">
      <formula>"Observation"</formula>
    </cfRule>
  </conditionalFormatting>
  <conditionalFormatting sqref="D176:D177">
    <cfRule type="cellIs" dxfId="251" priority="75" operator="equal">
      <formula>"Observation"</formula>
    </cfRule>
  </conditionalFormatting>
  <conditionalFormatting sqref="D179">
    <cfRule type="cellIs" dxfId="250" priority="72" operator="equal">
      <formula>"Observation"</formula>
    </cfRule>
  </conditionalFormatting>
  <conditionalFormatting sqref="D180">
    <cfRule type="cellIs" dxfId="249" priority="79" operator="equal">
      <formula>"Observation"</formula>
    </cfRule>
  </conditionalFormatting>
  <conditionalFormatting sqref="D190">
    <cfRule type="cellIs" dxfId="248" priority="68" operator="equal">
      <formula>"Observation"</formula>
    </cfRule>
  </conditionalFormatting>
  <conditionalFormatting sqref="D188">
    <cfRule type="cellIs" dxfId="247" priority="69" operator="equal">
      <formula>"Observation"</formula>
    </cfRule>
  </conditionalFormatting>
  <conditionalFormatting sqref="D186">
    <cfRule type="cellIs" dxfId="246" priority="70" operator="equal">
      <formula>"Observation"</formula>
    </cfRule>
  </conditionalFormatting>
  <conditionalFormatting sqref="D185">
    <cfRule type="cellIs" dxfId="245" priority="71" operator="equal">
      <formula>"Observation"</formula>
    </cfRule>
  </conditionalFormatting>
  <conditionalFormatting sqref="D187">
    <cfRule type="cellIs" dxfId="244" priority="67" operator="equal">
      <formula>"Observation"</formula>
    </cfRule>
  </conditionalFormatting>
  <conditionalFormatting sqref="D189">
    <cfRule type="cellIs" dxfId="243" priority="66" operator="equal">
      <formula>"Observation"</formula>
    </cfRule>
  </conditionalFormatting>
  <conditionalFormatting sqref="D134">
    <cfRule type="cellIs" dxfId="242" priority="65" operator="equal">
      <formula>"Observation"</formula>
    </cfRule>
  </conditionalFormatting>
  <conditionalFormatting sqref="D197">
    <cfRule type="cellIs" dxfId="241" priority="61" operator="equal">
      <formula>"Observation"</formula>
    </cfRule>
  </conditionalFormatting>
  <conditionalFormatting sqref="D194">
    <cfRule type="cellIs" dxfId="240" priority="62" operator="equal">
      <formula>"Observation"</formula>
    </cfRule>
  </conditionalFormatting>
  <conditionalFormatting sqref="D192">
    <cfRule type="cellIs" dxfId="239" priority="63" operator="equal">
      <formula>"Observation"</formula>
    </cfRule>
  </conditionalFormatting>
  <conditionalFormatting sqref="D191">
    <cfRule type="cellIs" dxfId="238" priority="64" operator="equal">
      <formula>"Observation"</formula>
    </cfRule>
  </conditionalFormatting>
  <conditionalFormatting sqref="D193">
    <cfRule type="cellIs" dxfId="237" priority="60" operator="equal">
      <formula>"Observation"</formula>
    </cfRule>
  </conditionalFormatting>
  <conditionalFormatting sqref="D196">
    <cfRule type="cellIs" dxfId="236" priority="59" operator="equal">
      <formula>"Observation"</formula>
    </cfRule>
  </conditionalFormatting>
  <conditionalFormatting sqref="D195">
    <cfRule type="cellIs" dxfId="235" priority="58" operator="equal">
      <formula>"Observation"</formula>
    </cfRule>
  </conditionalFormatting>
  <conditionalFormatting sqref="D206">
    <cfRule type="cellIs" dxfId="234" priority="57" operator="equal">
      <formula>"Observation"</formula>
    </cfRule>
  </conditionalFormatting>
  <conditionalFormatting sqref="D10">
    <cfRule type="cellIs" dxfId="233" priority="56" operator="equal">
      <formula>"Observation"</formula>
    </cfRule>
  </conditionalFormatting>
  <conditionalFormatting sqref="D11">
    <cfRule type="cellIs" dxfId="232" priority="55" operator="equal">
      <formula>"Observation"</formula>
    </cfRule>
  </conditionalFormatting>
  <conditionalFormatting sqref="D74">
    <cfRule type="cellIs" dxfId="231" priority="54" operator="equal">
      <formula>"Observation"</formula>
    </cfRule>
  </conditionalFormatting>
  <conditionalFormatting sqref="D73">
    <cfRule type="cellIs" dxfId="230" priority="53" operator="equal">
      <formula>"Observation"</formula>
    </cfRule>
  </conditionalFormatting>
  <conditionalFormatting sqref="D138">
    <cfRule type="cellIs" dxfId="229" priority="52" operator="equal">
      <formula>"Observation"</formula>
    </cfRule>
  </conditionalFormatting>
  <conditionalFormatting sqref="D137">
    <cfRule type="cellIs" dxfId="228" priority="51" operator="equal">
      <formula>"Observation"</formula>
    </cfRule>
  </conditionalFormatting>
  <conditionalFormatting sqref="D209">
    <cfRule type="cellIs" dxfId="227" priority="49" operator="equal">
      <formula>"Observation"</formula>
    </cfRule>
  </conditionalFormatting>
  <conditionalFormatting sqref="D210">
    <cfRule type="cellIs" dxfId="226" priority="50" operator="equal">
      <formula>"Observation"</formula>
    </cfRule>
  </conditionalFormatting>
  <conditionalFormatting sqref="D49">
    <cfRule type="cellIs" dxfId="225" priority="48" operator="equal">
      <formula>"Observation"</formula>
    </cfRule>
  </conditionalFormatting>
  <conditionalFormatting sqref="D64">
    <cfRule type="cellIs" dxfId="224" priority="47" operator="equal">
      <formula>"Observation"</formula>
    </cfRule>
  </conditionalFormatting>
  <conditionalFormatting sqref="D111">
    <cfRule type="cellIs" dxfId="223" priority="46" operator="equal">
      <formula>"Observation"</formula>
    </cfRule>
  </conditionalFormatting>
  <conditionalFormatting sqref="D127">
    <cfRule type="cellIs" dxfId="222" priority="45" operator="equal">
      <formula>"Observation"</formula>
    </cfRule>
  </conditionalFormatting>
  <conditionalFormatting sqref="D175">
    <cfRule type="cellIs" dxfId="221" priority="44" operator="equal">
      <formula>"Observation"</formula>
    </cfRule>
  </conditionalFormatting>
  <conditionalFormatting sqref="D198">
    <cfRule type="cellIs" dxfId="220" priority="43" operator="equal">
      <formula>"Observation"</formula>
    </cfRule>
  </conditionalFormatting>
  <conditionalFormatting sqref="D247">
    <cfRule type="cellIs" dxfId="219" priority="42" operator="equal">
      <formula>"Observation"</formula>
    </cfRule>
  </conditionalFormatting>
  <conditionalFormatting sqref="D263">
    <cfRule type="cellIs" dxfId="218" priority="41" operator="equal">
      <formula>"Observation"</formula>
    </cfRule>
  </conditionalFormatting>
  <conditionalFormatting sqref="D21">
    <cfRule type="cellIs" dxfId="217" priority="40" operator="equal">
      <formula>"Observation"</formula>
    </cfRule>
  </conditionalFormatting>
  <conditionalFormatting sqref="D19">
    <cfRule type="cellIs" dxfId="216" priority="39" operator="equal">
      <formula>"Observation"</formula>
    </cfRule>
  </conditionalFormatting>
  <conditionalFormatting sqref="D20">
    <cfRule type="cellIs" dxfId="215" priority="38" operator="equal">
      <formula>"Observation"</formula>
    </cfRule>
  </conditionalFormatting>
  <conditionalFormatting sqref="D47">
    <cfRule type="cellIs" dxfId="214" priority="37" operator="equal">
      <formula>"Observation"</formula>
    </cfRule>
  </conditionalFormatting>
  <conditionalFormatting sqref="D41">
    <cfRule type="cellIs" dxfId="213" priority="36" operator="equal">
      <formula>"Observation"</formula>
    </cfRule>
  </conditionalFormatting>
  <conditionalFormatting sqref="D42">
    <cfRule type="cellIs" dxfId="212" priority="35" operator="equal">
      <formula>"Observation"</formula>
    </cfRule>
  </conditionalFormatting>
  <conditionalFormatting sqref="D44">
    <cfRule type="cellIs" dxfId="211" priority="34" operator="equal">
      <formula>"Observation"</formula>
    </cfRule>
  </conditionalFormatting>
  <conditionalFormatting sqref="D43">
    <cfRule type="cellIs" dxfId="210" priority="33" operator="equal">
      <formula>"Observation"</formula>
    </cfRule>
  </conditionalFormatting>
  <conditionalFormatting sqref="D45">
    <cfRule type="cellIs" dxfId="209" priority="32" operator="equal">
      <formula>"Observation"</formula>
    </cfRule>
  </conditionalFormatting>
  <conditionalFormatting sqref="D46">
    <cfRule type="cellIs" dxfId="208" priority="31" operator="equal">
      <formula>"Observation"</formula>
    </cfRule>
  </conditionalFormatting>
  <conditionalFormatting sqref="D83">
    <cfRule type="cellIs" dxfId="207" priority="30" operator="equal">
      <formula>"Observation"</formula>
    </cfRule>
  </conditionalFormatting>
  <conditionalFormatting sqref="D81">
    <cfRule type="cellIs" dxfId="206" priority="29" operator="equal">
      <formula>"Observation"</formula>
    </cfRule>
  </conditionalFormatting>
  <conditionalFormatting sqref="D82">
    <cfRule type="cellIs" dxfId="205" priority="28" operator="equal">
      <formula>"Observation"</formula>
    </cfRule>
  </conditionalFormatting>
  <conditionalFormatting sqref="D147">
    <cfRule type="cellIs" dxfId="204" priority="27" operator="equal">
      <formula>"Observation"</formula>
    </cfRule>
  </conditionalFormatting>
  <conditionalFormatting sqref="D145">
    <cfRule type="cellIs" dxfId="203" priority="26" operator="equal">
      <formula>"Observation"</formula>
    </cfRule>
  </conditionalFormatting>
  <conditionalFormatting sqref="D146">
    <cfRule type="cellIs" dxfId="202" priority="25" operator="equal">
      <formula>"Observation"</formula>
    </cfRule>
  </conditionalFormatting>
  <conditionalFormatting sqref="D219">
    <cfRule type="cellIs" dxfId="201" priority="24" operator="equal">
      <formula>"Observation"</formula>
    </cfRule>
  </conditionalFormatting>
  <conditionalFormatting sqref="D217">
    <cfRule type="cellIs" dxfId="200" priority="23" operator="equal">
      <formula>"Observation"</formula>
    </cfRule>
  </conditionalFormatting>
  <conditionalFormatting sqref="D218">
    <cfRule type="cellIs" dxfId="199" priority="22" operator="equal">
      <formula>"Observation"</formula>
    </cfRule>
  </conditionalFormatting>
  <conditionalFormatting sqref="D109">
    <cfRule type="cellIs" dxfId="198" priority="21" operator="equal">
      <formula>"Observation"</formula>
    </cfRule>
  </conditionalFormatting>
  <conditionalFormatting sqref="D103">
    <cfRule type="cellIs" dxfId="197" priority="20" operator="equal">
      <formula>"Observation"</formula>
    </cfRule>
  </conditionalFormatting>
  <conditionalFormatting sqref="D104">
    <cfRule type="cellIs" dxfId="196" priority="19" operator="equal">
      <formula>"Observation"</formula>
    </cfRule>
  </conditionalFormatting>
  <conditionalFormatting sqref="D106">
    <cfRule type="cellIs" dxfId="195" priority="18" operator="equal">
      <formula>"Observation"</formula>
    </cfRule>
  </conditionalFormatting>
  <conditionalFormatting sqref="D105">
    <cfRule type="cellIs" dxfId="194" priority="17" operator="equal">
      <formula>"Observation"</formula>
    </cfRule>
  </conditionalFormatting>
  <conditionalFormatting sqref="D107">
    <cfRule type="cellIs" dxfId="193" priority="16" operator="equal">
      <formula>"Observation"</formula>
    </cfRule>
  </conditionalFormatting>
  <conditionalFormatting sqref="D108">
    <cfRule type="cellIs" dxfId="192" priority="15" operator="equal">
      <formula>"Observation"</formula>
    </cfRule>
  </conditionalFormatting>
  <conditionalFormatting sqref="D173">
    <cfRule type="cellIs" dxfId="191" priority="14" operator="equal">
      <formula>"Observation"</formula>
    </cfRule>
  </conditionalFormatting>
  <conditionalFormatting sqref="D167">
    <cfRule type="cellIs" dxfId="190" priority="13" operator="equal">
      <formula>"Observation"</formula>
    </cfRule>
  </conditionalFormatting>
  <conditionalFormatting sqref="D168">
    <cfRule type="cellIs" dxfId="189" priority="12" operator="equal">
      <formula>"Observation"</formula>
    </cfRule>
  </conditionalFormatting>
  <conditionalFormatting sqref="D170">
    <cfRule type="cellIs" dxfId="188" priority="11" operator="equal">
      <formula>"Observation"</formula>
    </cfRule>
  </conditionalFormatting>
  <conditionalFormatting sqref="D169">
    <cfRule type="cellIs" dxfId="187" priority="10" operator="equal">
      <formula>"Observation"</formula>
    </cfRule>
  </conditionalFormatting>
  <conditionalFormatting sqref="D171">
    <cfRule type="cellIs" dxfId="186" priority="9" operator="equal">
      <formula>"Observation"</formula>
    </cfRule>
  </conditionalFormatting>
  <conditionalFormatting sqref="D172">
    <cfRule type="cellIs" dxfId="185" priority="8" operator="equal">
      <formula>"Observation"</formula>
    </cfRule>
  </conditionalFormatting>
  <conditionalFormatting sqref="D245">
    <cfRule type="cellIs" dxfId="184" priority="7" operator="equal">
      <formula>"Observation"</formula>
    </cfRule>
  </conditionalFormatting>
  <conditionalFormatting sqref="D239">
    <cfRule type="cellIs" dxfId="183" priority="6" operator="equal">
      <formula>"Observation"</formula>
    </cfRule>
  </conditionalFormatting>
  <conditionalFormatting sqref="D240">
    <cfRule type="cellIs" dxfId="182" priority="5" operator="equal">
      <formula>"Observation"</formula>
    </cfRule>
  </conditionalFormatting>
  <conditionalFormatting sqref="D242">
    <cfRule type="cellIs" dxfId="181" priority="4" operator="equal">
      <formula>"Observation"</formula>
    </cfRule>
  </conditionalFormatting>
  <conditionalFormatting sqref="D241">
    <cfRule type="cellIs" dxfId="180" priority="3" operator="equal">
      <formula>"Observation"</formula>
    </cfRule>
  </conditionalFormatting>
  <conditionalFormatting sqref="D243">
    <cfRule type="cellIs" dxfId="179" priority="2" operator="equal">
      <formula>"Observation"</formula>
    </cfRule>
  </conditionalFormatting>
  <conditionalFormatting sqref="D244">
    <cfRule type="cellIs" dxfId="178" priority="1" operator="equal">
      <formula>"Observation"</formula>
    </cfRule>
  </conditionalFormatting>
  <printOptions gridLines="1"/>
  <pageMargins left="0.25" right="0.25" top="0.75" bottom="0.75" header="0.3" footer="0.3"/>
  <pageSetup paperSize="9" scale="94"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3" tint="-0.499984740745262"/>
    <outlinePr summaryBelow="0" summaryRight="0"/>
    <pageSetUpPr fitToPage="1"/>
  </sheetPr>
  <dimension ref="A1:V106"/>
  <sheetViews>
    <sheetView zoomScaleNormal="100" zoomScaleSheetLayoutView="70" workbookViewId="0">
      <pane xSplit="1" ySplit="2" topLeftCell="K74" activePane="bottomRight" state="frozen"/>
      <selection pane="topRight" activeCell="B1" sqref="B1"/>
      <selection pane="bottomLeft" activeCell="A3" sqref="A3"/>
      <selection pane="bottomRight" activeCell="L16" sqref="L16"/>
    </sheetView>
  </sheetViews>
  <sheetFormatPr defaultColWidth="8.85546875" defaultRowHeight="15" outlineLevelRow="1"/>
  <cols>
    <col min="1" max="1" width="9.42578125" style="48" customWidth="1"/>
    <col min="2" max="2" width="10.28515625" style="44" hidden="1" customWidth="1"/>
    <col min="3" max="3" width="20.42578125" style="44" hidden="1" customWidth="1"/>
    <col min="4" max="4" width="18.140625" style="44" hidden="1" customWidth="1"/>
    <col min="5" max="5" width="28.7109375" style="44" hidden="1" customWidth="1"/>
    <col min="6" max="6" width="8" style="44" hidden="1" customWidth="1"/>
    <col min="7" max="8" width="2.7109375" style="30" hidden="1" customWidth="1"/>
    <col min="9" max="9" width="4.140625" style="30" hidden="1" customWidth="1"/>
    <col min="10" max="10" width="2.7109375" style="30" customWidth="1"/>
    <col min="11" max="11" width="2.28515625" style="44" customWidth="1"/>
    <col min="12" max="12" width="63.28515625" style="48" customWidth="1"/>
    <col min="13" max="13" width="2.28515625" style="49" customWidth="1"/>
    <col min="14" max="14" width="59.7109375" style="44" customWidth="1"/>
    <col min="15" max="15" width="13.7109375" style="51" customWidth="1"/>
    <col min="16" max="16" width="4.5703125" style="44" customWidth="1"/>
    <col min="17" max="17" width="4.85546875" style="44" customWidth="1"/>
    <col min="18" max="19" width="3.140625" style="44" customWidth="1"/>
    <col min="20" max="20" width="3.7109375" style="48" customWidth="1"/>
    <col min="21" max="21" width="3.42578125" style="48" customWidth="1"/>
    <col min="22" max="16384" width="8.85546875" style="48"/>
  </cols>
  <sheetData>
    <row r="1" spans="1:22" s="31" customFormat="1" ht="45" customHeight="1">
      <c r="A1" s="31" t="s">
        <v>2967</v>
      </c>
      <c r="G1" s="2"/>
      <c r="H1" s="2"/>
      <c r="I1" s="2"/>
      <c r="J1" s="2"/>
      <c r="O1" s="32"/>
      <c r="P1" s="227"/>
      <c r="Q1" s="227"/>
      <c r="R1" s="227"/>
      <c r="S1" s="227"/>
    </row>
    <row r="2" spans="1:22" s="35" customFormat="1">
      <c r="A2" s="77" t="s">
        <v>291</v>
      </c>
      <c r="B2" s="77" t="s">
        <v>292</v>
      </c>
      <c r="C2" s="77" t="s">
        <v>0</v>
      </c>
      <c r="D2" s="77" t="s">
        <v>1</v>
      </c>
      <c r="E2" s="77" t="s">
        <v>2</v>
      </c>
      <c r="F2" s="77" t="s">
        <v>3</v>
      </c>
      <c r="G2" s="5" t="s">
        <v>4</v>
      </c>
      <c r="H2" s="5" t="s">
        <v>5</v>
      </c>
      <c r="I2" s="5" t="s">
        <v>550</v>
      </c>
      <c r="J2" s="5" t="s">
        <v>551</v>
      </c>
      <c r="K2" s="508" t="s">
        <v>7</v>
      </c>
      <c r="L2" s="508"/>
      <c r="M2" s="77" t="s">
        <v>8</v>
      </c>
      <c r="N2" s="33"/>
      <c r="O2" s="34" t="s">
        <v>9</v>
      </c>
      <c r="P2" s="35" t="s">
        <v>294</v>
      </c>
      <c r="Q2" s="35" t="s">
        <v>293</v>
      </c>
      <c r="R2" s="77" t="s">
        <v>10</v>
      </c>
      <c r="S2" s="35" t="s">
        <v>295</v>
      </c>
      <c r="T2" s="35" t="s">
        <v>1033</v>
      </c>
      <c r="U2" s="35" t="s">
        <v>2509</v>
      </c>
      <c r="V2" s="35" t="s">
        <v>2510</v>
      </c>
    </row>
    <row r="3" spans="1:22" s="143" customFormat="1">
      <c r="A3" s="366" t="s">
        <v>2511</v>
      </c>
      <c r="B3" s="135"/>
      <c r="C3" s="367"/>
      <c r="D3" s="135"/>
      <c r="E3" s="135"/>
      <c r="F3" s="135"/>
      <c r="G3" s="367"/>
      <c r="H3" s="367"/>
      <c r="I3" s="367"/>
      <c r="J3" s="367"/>
      <c r="K3" s="367"/>
      <c r="L3" s="135"/>
      <c r="M3" s="135" t="s">
        <v>2512</v>
      </c>
      <c r="N3" s="368"/>
      <c r="O3" s="369"/>
      <c r="P3" s="367"/>
      <c r="Q3" s="367"/>
      <c r="R3" s="367"/>
      <c r="S3" s="370" t="s">
        <v>140</v>
      </c>
    </row>
    <row r="4" spans="1:22" s="43" customFormat="1" ht="30">
      <c r="A4" s="43" t="s">
        <v>2513</v>
      </c>
      <c r="B4" s="42"/>
      <c r="C4" s="42" t="s">
        <v>11</v>
      </c>
      <c r="D4" s="42" t="s">
        <v>137</v>
      </c>
      <c r="E4" s="42" t="s">
        <v>26</v>
      </c>
      <c r="F4" s="42" t="s">
        <v>54</v>
      </c>
      <c r="G4" s="49"/>
      <c r="H4" s="49"/>
      <c r="I4" s="49"/>
      <c r="J4" s="49"/>
      <c r="L4" s="146" t="s">
        <v>2514</v>
      </c>
      <c r="N4" s="127" t="s">
        <v>2515</v>
      </c>
      <c r="O4" s="45"/>
      <c r="P4" s="41"/>
      <c r="Q4" s="41"/>
      <c r="R4" s="46" t="s">
        <v>2516</v>
      </c>
      <c r="S4" s="41" t="s">
        <v>2517</v>
      </c>
      <c r="U4" s="344" t="s">
        <v>2518</v>
      </c>
      <c r="V4" s="114" t="s">
        <v>2519</v>
      </c>
    </row>
    <row r="5" spans="1:22" outlineLevel="1">
      <c r="C5" s="44" t="s">
        <v>24</v>
      </c>
      <c r="E5" s="44" t="s">
        <v>58</v>
      </c>
      <c r="F5" s="44" t="s">
        <v>59</v>
      </c>
      <c r="G5" s="113"/>
      <c r="H5" s="113"/>
      <c r="I5" s="113"/>
      <c r="J5" s="113"/>
      <c r="L5" s="50" t="s">
        <v>106</v>
      </c>
      <c r="M5" s="113"/>
      <c r="N5" s="50" t="s">
        <v>107</v>
      </c>
      <c r="O5" s="51" t="str">
        <f>A9</f>
        <v>H1.02</v>
      </c>
      <c r="S5" s="41" t="s">
        <v>140</v>
      </c>
    </row>
    <row r="6" spans="1:22" outlineLevel="1">
      <c r="C6" s="44" t="s">
        <v>24</v>
      </c>
      <c r="E6" s="44" t="s">
        <v>58</v>
      </c>
      <c r="F6" s="44" t="s">
        <v>59</v>
      </c>
      <c r="G6" s="49"/>
      <c r="H6" s="49"/>
      <c r="I6" s="49"/>
      <c r="J6" s="49"/>
      <c r="L6" s="50" t="s">
        <v>108</v>
      </c>
      <c r="M6" s="113"/>
      <c r="N6" s="50" t="s">
        <v>109</v>
      </c>
      <c r="O6" s="51" t="str">
        <f>A9</f>
        <v>H1.02</v>
      </c>
      <c r="R6" s="52"/>
      <c r="S6" s="41" t="s">
        <v>140</v>
      </c>
    </row>
    <row r="7" spans="1:22" outlineLevel="1">
      <c r="C7" s="44" t="s">
        <v>24</v>
      </c>
      <c r="E7" s="44" t="s">
        <v>58</v>
      </c>
      <c r="F7" s="44" t="s">
        <v>59</v>
      </c>
      <c r="G7" s="113"/>
      <c r="H7" s="113"/>
      <c r="I7" s="113"/>
      <c r="J7" s="113"/>
      <c r="L7" s="50" t="s">
        <v>2520</v>
      </c>
      <c r="M7" s="113"/>
      <c r="N7" s="50" t="s">
        <v>485</v>
      </c>
      <c r="O7" s="51" t="str">
        <f>A9</f>
        <v>H1.02</v>
      </c>
      <c r="S7" s="41" t="s">
        <v>140</v>
      </c>
    </row>
    <row r="8" spans="1:22" outlineLevel="1">
      <c r="C8" s="44" t="s">
        <v>24</v>
      </c>
      <c r="E8" s="44" t="s">
        <v>58</v>
      </c>
      <c r="F8" s="44" t="s">
        <v>59</v>
      </c>
      <c r="G8" s="49"/>
      <c r="H8" s="49"/>
      <c r="I8" s="49"/>
      <c r="J8" s="49"/>
      <c r="L8" s="50" t="s">
        <v>2521</v>
      </c>
      <c r="M8" s="113"/>
      <c r="N8" s="50" t="s">
        <v>925</v>
      </c>
      <c r="O8" s="51" t="str">
        <f>A9</f>
        <v>H1.02</v>
      </c>
      <c r="S8" s="41" t="s">
        <v>140</v>
      </c>
    </row>
    <row r="9" spans="1:22" s="43" customFormat="1" ht="51.75" customHeight="1">
      <c r="A9" s="43" t="s">
        <v>2522</v>
      </c>
      <c r="B9" s="42"/>
      <c r="C9" s="42" t="s">
        <v>11</v>
      </c>
      <c r="D9" s="42" t="s">
        <v>137</v>
      </c>
      <c r="E9" s="42" t="s">
        <v>26</v>
      </c>
      <c r="F9" s="42" t="s">
        <v>54</v>
      </c>
      <c r="G9" s="49"/>
      <c r="H9" s="49"/>
      <c r="I9" s="49"/>
      <c r="J9" s="49"/>
      <c r="L9" s="146" t="s">
        <v>2523</v>
      </c>
      <c r="N9" s="127" t="s">
        <v>2524</v>
      </c>
      <c r="O9" s="45"/>
      <c r="P9" s="41"/>
      <c r="Q9" s="41"/>
      <c r="R9" s="46" t="s">
        <v>2525</v>
      </c>
      <c r="S9" s="41" t="s">
        <v>2526</v>
      </c>
      <c r="U9" s="344" t="s">
        <v>2527</v>
      </c>
      <c r="V9" s="114" t="s">
        <v>2528</v>
      </c>
    </row>
    <row r="10" spans="1:22" outlineLevel="1">
      <c r="C10" s="44" t="s">
        <v>24</v>
      </c>
      <c r="E10" s="44" t="s">
        <v>58</v>
      </c>
      <c r="F10" s="44" t="s">
        <v>59</v>
      </c>
      <c r="G10" s="49"/>
      <c r="H10" s="49"/>
      <c r="I10" s="49"/>
      <c r="J10" s="49"/>
      <c r="L10" s="50" t="s">
        <v>106</v>
      </c>
      <c r="M10" s="113"/>
      <c r="N10" s="50" t="s">
        <v>107</v>
      </c>
      <c r="O10" s="47" t="str">
        <f>A65</f>
        <v>H1.08</v>
      </c>
      <c r="S10" s="41" t="s">
        <v>140</v>
      </c>
    </row>
    <row r="11" spans="1:22" outlineLevel="1">
      <c r="C11" s="44" t="s">
        <v>24</v>
      </c>
      <c r="E11" s="44" t="s">
        <v>58</v>
      </c>
      <c r="F11" s="44" t="s">
        <v>59</v>
      </c>
      <c r="G11" s="49"/>
      <c r="H11" s="49"/>
      <c r="I11" s="49"/>
      <c r="J11" s="49"/>
      <c r="L11" s="50" t="s">
        <v>108</v>
      </c>
      <c r="M11" s="113"/>
      <c r="N11" s="50" t="s">
        <v>109</v>
      </c>
      <c r="O11" s="47" t="str">
        <f>A14</f>
        <v>H1.03</v>
      </c>
      <c r="R11" s="52"/>
      <c r="S11" s="41" t="s">
        <v>140</v>
      </c>
    </row>
    <row r="12" spans="1:22" outlineLevel="1">
      <c r="C12" s="44" t="s">
        <v>24</v>
      </c>
      <c r="E12" s="44" t="s">
        <v>58</v>
      </c>
      <c r="F12" s="44" t="s">
        <v>59</v>
      </c>
      <c r="G12" s="49"/>
      <c r="H12" s="49"/>
      <c r="I12" s="49"/>
      <c r="J12" s="49"/>
      <c r="L12" s="50" t="s">
        <v>2520</v>
      </c>
      <c r="M12" s="113"/>
      <c r="N12" s="50" t="s">
        <v>485</v>
      </c>
      <c r="O12" s="47" t="str">
        <f>A65</f>
        <v>H1.08</v>
      </c>
      <c r="S12" s="41" t="s">
        <v>140</v>
      </c>
    </row>
    <row r="13" spans="1:22" outlineLevel="1">
      <c r="C13" s="44" t="s">
        <v>24</v>
      </c>
      <c r="E13" s="44" t="s">
        <v>58</v>
      </c>
      <c r="F13" s="44" t="s">
        <v>59</v>
      </c>
      <c r="G13" s="49"/>
      <c r="H13" s="49"/>
      <c r="I13" s="49"/>
      <c r="J13" s="49"/>
      <c r="L13" s="50" t="s">
        <v>2521</v>
      </c>
      <c r="M13" s="113"/>
      <c r="N13" s="50" t="s">
        <v>925</v>
      </c>
      <c r="O13" s="51" t="str">
        <f>A65</f>
        <v>H1.08</v>
      </c>
      <c r="S13" s="41" t="s">
        <v>140</v>
      </c>
    </row>
    <row r="14" spans="1:22" s="43" customFormat="1">
      <c r="A14" s="43" t="s">
        <v>2529</v>
      </c>
      <c r="B14" s="42"/>
      <c r="C14" s="42" t="s">
        <v>11</v>
      </c>
      <c r="D14" s="42" t="s">
        <v>137</v>
      </c>
      <c r="E14" s="42" t="s">
        <v>26</v>
      </c>
      <c r="F14" s="42" t="s">
        <v>54</v>
      </c>
      <c r="G14" s="49"/>
      <c r="H14" s="49"/>
      <c r="I14" s="49"/>
      <c r="J14" s="49"/>
      <c r="K14" s="42" t="s">
        <v>2530</v>
      </c>
      <c r="M14" s="329" t="s">
        <v>2531</v>
      </c>
      <c r="O14" s="45"/>
      <c r="P14" s="41"/>
      <c r="Q14" s="41"/>
      <c r="R14" s="46" t="s">
        <v>2525</v>
      </c>
      <c r="S14" s="41" t="s">
        <v>2526</v>
      </c>
    </row>
    <row r="15" spans="1:22" outlineLevel="1">
      <c r="C15" s="44" t="s">
        <v>24</v>
      </c>
      <c r="E15" s="44" t="s">
        <v>58</v>
      </c>
      <c r="F15" s="44" t="s">
        <v>59</v>
      </c>
      <c r="G15" s="49"/>
      <c r="H15" s="49"/>
      <c r="I15" s="49"/>
      <c r="J15" s="49"/>
      <c r="L15" s="209" t="s">
        <v>2220</v>
      </c>
      <c r="M15" s="113"/>
      <c r="N15" s="44" t="s">
        <v>2532</v>
      </c>
      <c r="O15" s="47" t="str">
        <f>A22</f>
        <v>H1.04</v>
      </c>
      <c r="S15" s="41" t="s">
        <v>140</v>
      </c>
    </row>
    <row r="16" spans="1:22" outlineLevel="1">
      <c r="C16" s="44" t="s">
        <v>24</v>
      </c>
      <c r="E16" s="44" t="s">
        <v>58</v>
      </c>
      <c r="F16" s="44" t="s">
        <v>59</v>
      </c>
      <c r="G16" s="49"/>
      <c r="H16" s="49"/>
      <c r="I16" s="49"/>
      <c r="J16" s="49"/>
      <c r="L16" s="209" t="s">
        <v>2533</v>
      </c>
      <c r="M16" s="113"/>
      <c r="N16" s="44" t="s">
        <v>2534</v>
      </c>
      <c r="O16" s="47" t="str">
        <f>A22</f>
        <v>H1.04</v>
      </c>
      <c r="R16" s="52"/>
      <c r="S16" s="41" t="s">
        <v>140</v>
      </c>
    </row>
    <row r="17" spans="1:22" outlineLevel="1">
      <c r="C17" s="44" t="s">
        <v>24</v>
      </c>
      <c r="E17" s="44" t="s">
        <v>58</v>
      </c>
      <c r="F17" s="44" t="s">
        <v>59</v>
      </c>
      <c r="G17" s="49"/>
      <c r="H17" s="49"/>
      <c r="I17" s="49"/>
      <c r="J17" s="49"/>
      <c r="L17" s="209" t="s">
        <v>2535</v>
      </c>
      <c r="M17" s="113"/>
      <c r="N17" s="44" t="s">
        <v>2536</v>
      </c>
      <c r="O17" s="47" t="str">
        <f>A22</f>
        <v>H1.04</v>
      </c>
      <c r="S17" s="41" t="s">
        <v>140</v>
      </c>
    </row>
    <row r="18" spans="1:22" outlineLevel="1">
      <c r="G18" s="49"/>
      <c r="H18" s="49"/>
      <c r="I18" s="49"/>
      <c r="J18" s="49"/>
      <c r="L18" s="209" t="s">
        <v>2537</v>
      </c>
      <c r="M18" s="113"/>
      <c r="N18" s="44" t="s">
        <v>2538</v>
      </c>
      <c r="O18" s="47" t="str">
        <f>A22</f>
        <v>H1.04</v>
      </c>
      <c r="S18" s="41"/>
    </row>
    <row r="19" spans="1:22" outlineLevel="1">
      <c r="G19" s="49"/>
      <c r="H19" s="49"/>
      <c r="I19" s="49"/>
      <c r="J19" s="49"/>
      <c r="L19" s="209" t="s">
        <v>2539</v>
      </c>
      <c r="M19" s="113"/>
      <c r="N19" s="44" t="s">
        <v>2540</v>
      </c>
      <c r="O19" s="47" t="str">
        <f>A22</f>
        <v>H1.04</v>
      </c>
      <c r="S19" s="41"/>
    </row>
    <row r="20" spans="1:22" outlineLevel="1">
      <c r="C20" s="44" t="s">
        <v>24</v>
      </c>
      <c r="E20" s="44" t="s">
        <v>58</v>
      </c>
      <c r="F20" s="44" t="s">
        <v>59</v>
      </c>
      <c r="G20" s="49"/>
      <c r="H20" s="49"/>
      <c r="I20" s="49"/>
      <c r="J20" s="49"/>
      <c r="L20" s="50" t="s">
        <v>2520</v>
      </c>
      <c r="M20" s="113"/>
      <c r="N20" s="50" t="s">
        <v>485</v>
      </c>
      <c r="O20" s="47" t="str">
        <f>A22</f>
        <v>H1.04</v>
      </c>
      <c r="S20" s="41" t="s">
        <v>140</v>
      </c>
    </row>
    <row r="21" spans="1:22" outlineLevel="1">
      <c r="C21" s="44" t="s">
        <v>24</v>
      </c>
      <c r="E21" s="44" t="s">
        <v>58</v>
      </c>
      <c r="F21" s="44" t="s">
        <v>59</v>
      </c>
      <c r="G21" s="49"/>
      <c r="H21" s="49"/>
      <c r="I21" s="49"/>
      <c r="J21" s="49"/>
      <c r="L21" s="50" t="s">
        <v>2521</v>
      </c>
      <c r="M21" s="113"/>
      <c r="N21" s="50" t="s">
        <v>925</v>
      </c>
      <c r="O21" s="51" t="str">
        <f>A22</f>
        <v>H1.04</v>
      </c>
      <c r="S21" s="41" t="s">
        <v>140</v>
      </c>
    </row>
    <row r="22" spans="1:22" s="43" customFormat="1">
      <c r="A22" s="43" t="s">
        <v>2541</v>
      </c>
      <c r="B22" s="42"/>
      <c r="C22" s="42" t="s">
        <v>11</v>
      </c>
      <c r="D22" s="42" t="s">
        <v>137</v>
      </c>
      <c r="E22" s="42" t="s">
        <v>121</v>
      </c>
      <c r="F22" s="42" t="s">
        <v>54</v>
      </c>
      <c r="G22" s="49"/>
      <c r="H22" s="49"/>
      <c r="I22" s="49"/>
      <c r="J22" s="49"/>
      <c r="K22" s="42" t="s">
        <v>2542</v>
      </c>
      <c r="M22" s="49" t="s">
        <v>2543</v>
      </c>
      <c r="N22" s="44"/>
      <c r="O22" s="45"/>
      <c r="P22" s="41"/>
      <c r="Q22" s="41"/>
      <c r="R22" s="46" t="s">
        <v>2544</v>
      </c>
      <c r="S22" s="41" t="s">
        <v>2545</v>
      </c>
      <c r="U22" s="371" t="s">
        <v>2546</v>
      </c>
      <c r="V22" s="372" t="s">
        <v>2547</v>
      </c>
    </row>
    <row r="23" spans="1:22" outlineLevel="1">
      <c r="C23" s="44" t="s">
        <v>24</v>
      </c>
      <c r="E23" s="44" t="s">
        <v>58</v>
      </c>
      <c r="F23" s="44" t="s">
        <v>59</v>
      </c>
      <c r="G23" s="49"/>
      <c r="H23" s="49"/>
      <c r="I23" s="49"/>
      <c r="J23" s="49"/>
      <c r="L23" s="50" t="s">
        <v>2548</v>
      </c>
      <c r="M23" s="113"/>
      <c r="N23" s="50" t="s">
        <v>2549</v>
      </c>
      <c r="O23" s="47" t="str">
        <f>A36</f>
        <v>H1.05</v>
      </c>
      <c r="S23" s="41" t="s">
        <v>140</v>
      </c>
    </row>
    <row r="24" spans="1:22" outlineLevel="1">
      <c r="C24" s="44" t="s">
        <v>24</v>
      </c>
      <c r="E24" s="44" t="s">
        <v>58</v>
      </c>
      <c r="F24" s="44" t="s">
        <v>59</v>
      </c>
      <c r="G24" s="49"/>
      <c r="H24" s="49"/>
      <c r="I24" s="49"/>
      <c r="J24" s="49"/>
      <c r="L24" s="50" t="s">
        <v>2550</v>
      </c>
      <c r="M24" s="113"/>
      <c r="N24" s="50" t="s">
        <v>2551</v>
      </c>
      <c r="O24" s="47" t="str">
        <f>A36</f>
        <v>H1.05</v>
      </c>
      <c r="S24" s="41" t="s">
        <v>140</v>
      </c>
    </row>
    <row r="25" spans="1:22" outlineLevel="1">
      <c r="C25" s="44" t="s">
        <v>24</v>
      </c>
      <c r="E25" s="44" t="s">
        <v>58</v>
      </c>
      <c r="F25" s="44" t="s">
        <v>59</v>
      </c>
      <c r="G25" s="49"/>
      <c r="H25" s="49"/>
      <c r="I25" s="49"/>
      <c r="J25" s="49"/>
      <c r="L25" s="50" t="s">
        <v>2552</v>
      </c>
      <c r="M25" s="113"/>
      <c r="N25" s="50" t="s">
        <v>2553</v>
      </c>
      <c r="O25" s="47" t="str">
        <f>A36</f>
        <v>H1.05</v>
      </c>
      <c r="R25" s="52"/>
      <c r="S25" s="41" t="s">
        <v>140</v>
      </c>
    </row>
    <row r="26" spans="1:22" outlineLevel="1">
      <c r="C26" s="44" t="s">
        <v>24</v>
      </c>
      <c r="E26" s="44" t="s">
        <v>58</v>
      </c>
      <c r="F26" s="44" t="s">
        <v>59</v>
      </c>
      <c r="G26" s="49"/>
      <c r="H26" s="49"/>
      <c r="I26" s="49"/>
      <c r="J26" s="49"/>
      <c r="L26" s="50" t="s">
        <v>2554</v>
      </c>
      <c r="M26" s="113"/>
      <c r="N26" s="50" t="s">
        <v>2555</v>
      </c>
      <c r="O26" s="47" t="str">
        <f>A36</f>
        <v>H1.05</v>
      </c>
      <c r="S26" s="41" t="s">
        <v>140</v>
      </c>
    </row>
    <row r="27" spans="1:22" outlineLevel="1">
      <c r="C27" s="44" t="s">
        <v>24</v>
      </c>
      <c r="E27" s="44" t="s">
        <v>58</v>
      </c>
      <c r="F27" s="44" t="s">
        <v>59</v>
      </c>
      <c r="G27" s="49"/>
      <c r="H27" s="49"/>
      <c r="I27" s="49"/>
      <c r="J27" s="49"/>
      <c r="L27" s="50" t="s">
        <v>2556</v>
      </c>
      <c r="M27" s="113"/>
      <c r="N27" s="50" t="s">
        <v>2557</v>
      </c>
      <c r="O27" s="47" t="str">
        <f>A36</f>
        <v>H1.05</v>
      </c>
      <c r="S27" s="41" t="s">
        <v>140</v>
      </c>
    </row>
    <row r="28" spans="1:22" outlineLevel="1">
      <c r="C28" s="44" t="s">
        <v>24</v>
      </c>
      <c r="E28" s="44" t="s">
        <v>58</v>
      </c>
      <c r="F28" s="44" t="s">
        <v>59</v>
      </c>
      <c r="G28" s="49"/>
      <c r="H28" s="49"/>
      <c r="I28" s="49"/>
      <c r="J28" s="49"/>
      <c r="L28" s="50" t="s">
        <v>2558</v>
      </c>
      <c r="M28" s="113"/>
      <c r="N28" s="50" t="s">
        <v>2559</v>
      </c>
      <c r="O28" s="47" t="str">
        <f>A36</f>
        <v>H1.05</v>
      </c>
      <c r="S28" s="41" t="s">
        <v>140</v>
      </c>
    </row>
    <row r="29" spans="1:22" outlineLevel="1">
      <c r="C29" s="44" t="s">
        <v>24</v>
      </c>
      <c r="E29" s="44" t="s">
        <v>58</v>
      </c>
      <c r="F29" s="44" t="s">
        <v>59</v>
      </c>
      <c r="G29" s="49"/>
      <c r="H29" s="49"/>
      <c r="I29" s="49"/>
      <c r="J29" s="49"/>
      <c r="L29" s="50" t="s">
        <v>2560</v>
      </c>
      <c r="M29" s="113"/>
      <c r="N29" s="50" t="s">
        <v>2561</v>
      </c>
      <c r="O29" s="47" t="str">
        <f>A36</f>
        <v>H1.05</v>
      </c>
      <c r="S29" s="41" t="s">
        <v>140</v>
      </c>
    </row>
    <row r="30" spans="1:22" outlineLevel="1">
      <c r="C30" s="44" t="s">
        <v>24</v>
      </c>
      <c r="E30" s="44" t="s">
        <v>58</v>
      </c>
      <c r="F30" s="44" t="s">
        <v>59</v>
      </c>
      <c r="G30" s="49"/>
      <c r="H30" s="49"/>
      <c r="I30" s="49"/>
      <c r="J30" s="49"/>
      <c r="L30" s="50" t="s">
        <v>2562</v>
      </c>
      <c r="M30" s="113"/>
      <c r="N30" s="50" t="s">
        <v>2563</v>
      </c>
      <c r="O30" s="47" t="str">
        <f>A36</f>
        <v>H1.05</v>
      </c>
      <c r="S30" s="41" t="s">
        <v>140</v>
      </c>
    </row>
    <row r="31" spans="1:22" outlineLevel="1">
      <c r="C31" s="44" t="s">
        <v>24</v>
      </c>
      <c r="E31" s="44" t="s">
        <v>58</v>
      </c>
      <c r="F31" s="44" t="s">
        <v>59</v>
      </c>
      <c r="G31" s="49"/>
      <c r="H31" s="49"/>
      <c r="I31" s="49"/>
      <c r="J31" s="49"/>
      <c r="L31" s="50" t="s">
        <v>2564</v>
      </c>
      <c r="M31" s="113"/>
      <c r="N31" s="50" t="s">
        <v>2565</v>
      </c>
      <c r="O31" s="47" t="str">
        <f>A36</f>
        <v>H1.05</v>
      </c>
      <c r="S31" s="41" t="s">
        <v>140</v>
      </c>
    </row>
    <row r="32" spans="1:22" outlineLevel="1">
      <c r="C32" s="44" t="s">
        <v>24</v>
      </c>
      <c r="E32" s="44" t="s">
        <v>58</v>
      </c>
      <c r="F32" s="44" t="s">
        <v>59</v>
      </c>
      <c r="G32" s="49"/>
      <c r="H32" s="49"/>
      <c r="I32" s="49"/>
      <c r="J32" s="49"/>
      <c r="L32" s="50" t="s">
        <v>2566</v>
      </c>
      <c r="M32" s="113"/>
      <c r="N32" s="50" t="s">
        <v>2567</v>
      </c>
      <c r="O32" s="47" t="str">
        <f>A36</f>
        <v>H1.05</v>
      </c>
      <c r="S32" s="41" t="s">
        <v>140</v>
      </c>
    </row>
    <row r="33" spans="1:22" outlineLevel="1">
      <c r="G33" s="49"/>
      <c r="H33" s="49"/>
      <c r="I33" s="49"/>
      <c r="J33" s="49"/>
      <c r="L33" s="50" t="s">
        <v>2568</v>
      </c>
      <c r="M33" s="113"/>
      <c r="N33" s="50" t="s">
        <v>2569</v>
      </c>
      <c r="O33" s="47" t="str">
        <f>A36</f>
        <v>H1.05</v>
      </c>
      <c r="S33" s="41"/>
    </row>
    <row r="34" spans="1:22" outlineLevel="1">
      <c r="C34" s="44" t="s">
        <v>24</v>
      </c>
      <c r="E34" s="44" t="s">
        <v>58</v>
      </c>
      <c r="F34" s="44" t="s">
        <v>59</v>
      </c>
      <c r="G34" s="49"/>
      <c r="H34" s="49"/>
      <c r="I34" s="49"/>
      <c r="J34" s="49"/>
      <c r="L34" s="50" t="s">
        <v>166</v>
      </c>
      <c r="M34" s="44"/>
      <c r="N34" s="50" t="s">
        <v>2008</v>
      </c>
      <c r="O34" s="47" t="str">
        <f>A35</f>
        <v>H1.04x</v>
      </c>
      <c r="S34" s="41" t="s">
        <v>140</v>
      </c>
    </row>
    <row r="35" spans="1:22" outlineLevel="1">
      <c r="A35" s="48" t="s">
        <v>2570</v>
      </c>
      <c r="C35" s="44" t="s">
        <v>24</v>
      </c>
      <c r="E35" s="44" t="s">
        <v>66</v>
      </c>
      <c r="F35" s="44" t="s">
        <v>21</v>
      </c>
      <c r="G35" s="49"/>
      <c r="H35" s="49"/>
      <c r="I35" s="49"/>
      <c r="J35" s="49"/>
      <c r="L35" s="50" t="s">
        <v>2571</v>
      </c>
      <c r="M35" s="44"/>
      <c r="N35" s="50" t="s">
        <v>542</v>
      </c>
      <c r="O35" s="47" t="str">
        <f>A36</f>
        <v>H1.05</v>
      </c>
      <c r="S35" s="41" t="s">
        <v>140</v>
      </c>
    </row>
    <row r="36" spans="1:22" s="43" customFormat="1" ht="45">
      <c r="A36" s="43" t="s">
        <v>2572</v>
      </c>
      <c r="B36" s="42"/>
      <c r="C36" s="42" t="s">
        <v>11</v>
      </c>
      <c r="D36" s="42" t="s">
        <v>137</v>
      </c>
      <c r="E36" s="42" t="s">
        <v>26</v>
      </c>
      <c r="F36" s="42" t="s">
        <v>54</v>
      </c>
      <c r="G36" s="113"/>
      <c r="H36" s="113"/>
      <c r="I36" s="113"/>
      <c r="J36" s="113"/>
      <c r="L36" s="146" t="s">
        <v>2573</v>
      </c>
      <c r="N36" s="127" t="s">
        <v>2574</v>
      </c>
      <c r="O36" s="45"/>
      <c r="P36" s="41"/>
      <c r="Q36" s="41"/>
      <c r="R36" s="46" t="s">
        <v>2575</v>
      </c>
      <c r="S36" s="41" t="s">
        <v>2576</v>
      </c>
      <c r="V36" s="114" t="s">
        <v>2577</v>
      </c>
    </row>
    <row r="37" spans="1:22" s="43" customFormat="1">
      <c r="B37" s="42"/>
      <c r="C37" s="42"/>
      <c r="D37" s="42"/>
      <c r="E37" s="42"/>
      <c r="F37" s="42"/>
      <c r="G37" s="113"/>
      <c r="H37" s="113"/>
      <c r="I37" s="113"/>
      <c r="J37" s="113"/>
      <c r="L37" s="146" t="s">
        <v>2578</v>
      </c>
      <c r="N37" s="127" t="s">
        <v>2579</v>
      </c>
      <c r="O37" s="45" t="str">
        <f>A55</f>
        <v>H1.06</v>
      </c>
      <c r="P37" s="41"/>
      <c r="Q37" s="41"/>
      <c r="R37" s="46"/>
      <c r="S37" s="41"/>
      <c r="V37" s="114"/>
    </row>
    <row r="38" spans="1:22" outlineLevel="1">
      <c r="A38" s="52"/>
      <c r="C38" s="44" t="s">
        <v>24</v>
      </c>
      <c r="E38" s="44" t="s">
        <v>58</v>
      </c>
      <c r="F38" s="44" t="s">
        <v>59</v>
      </c>
      <c r="G38" s="49"/>
      <c r="H38" s="49"/>
      <c r="I38" s="49"/>
      <c r="J38" s="49"/>
      <c r="L38" s="324" t="s">
        <v>2157</v>
      </c>
      <c r="M38" s="113"/>
      <c r="N38" s="324" t="s">
        <v>2157</v>
      </c>
      <c r="O38" s="51" t="str">
        <f>A55</f>
        <v>H1.06</v>
      </c>
      <c r="S38" s="41" t="s">
        <v>140</v>
      </c>
    </row>
    <row r="39" spans="1:22" outlineLevel="1">
      <c r="C39" s="44" t="s">
        <v>24</v>
      </c>
      <c r="E39" s="44" t="s">
        <v>58</v>
      </c>
      <c r="F39" s="44" t="s">
        <v>59</v>
      </c>
      <c r="G39" s="113"/>
      <c r="H39" s="113"/>
      <c r="I39" s="113"/>
      <c r="J39" s="113"/>
      <c r="L39" s="324" t="s">
        <v>2580</v>
      </c>
      <c r="M39" s="113"/>
      <c r="N39" s="324" t="s">
        <v>2156</v>
      </c>
      <c r="O39" s="51" t="str">
        <f>A55</f>
        <v>H1.06</v>
      </c>
      <c r="S39" s="41" t="s">
        <v>140</v>
      </c>
    </row>
    <row r="40" spans="1:22" outlineLevel="1">
      <c r="C40" s="44" t="s">
        <v>24</v>
      </c>
      <c r="E40" s="44" t="s">
        <v>58</v>
      </c>
      <c r="F40" s="44" t="s">
        <v>59</v>
      </c>
      <c r="G40" s="49"/>
      <c r="H40" s="49"/>
      <c r="I40" s="49"/>
      <c r="J40" s="49"/>
      <c r="L40" s="324" t="s">
        <v>2581</v>
      </c>
      <c r="M40" s="113"/>
      <c r="N40" s="50" t="s">
        <v>2183</v>
      </c>
      <c r="O40" s="51" t="str">
        <f>A55</f>
        <v>H1.06</v>
      </c>
      <c r="S40" s="41" t="s">
        <v>140</v>
      </c>
    </row>
    <row r="41" spans="1:22" outlineLevel="1">
      <c r="C41" s="44" t="s">
        <v>24</v>
      </c>
      <c r="E41" s="44" t="s">
        <v>58</v>
      </c>
      <c r="F41" s="44" t="s">
        <v>59</v>
      </c>
      <c r="G41" s="49"/>
      <c r="H41" s="49"/>
      <c r="I41" s="49"/>
      <c r="J41" s="49"/>
      <c r="L41" s="324" t="s">
        <v>2184</v>
      </c>
      <c r="M41" s="113"/>
      <c r="N41" s="50" t="s">
        <v>2582</v>
      </c>
      <c r="O41" s="51" t="str">
        <f>A55</f>
        <v>H1.06</v>
      </c>
      <c r="S41" s="41" t="s">
        <v>140</v>
      </c>
    </row>
    <row r="42" spans="1:22" outlineLevel="1">
      <c r="C42" s="44" t="s">
        <v>24</v>
      </c>
      <c r="E42" s="44" t="s">
        <v>58</v>
      </c>
      <c r="F42" s="44" t="s">
        <v>59</v>
      </c>
      <c r="G42" s="49"/>
      <c r="H42" s="49"/>
      <c r="I42" s="49"/>
      <c r="J42" s="49"/>
      <c r="L42" s="324" t="s">
        <v>2186</v>
      </c>
      <c r="M42" s="113"/>
      <c r="N42" s="50" t="s">
        <v>2583</v>
      </c>
      <c r="O42" s="51" t="str">
        <f>A55</f>
        <v>H1.06</v>
      </c>
      <c r="S42" s="41" t="s">
        <v>140</v>
      </c>
    </row>
    <row r="43" spans="1:22" outlineLevel="1">
      <c r="C43" s="44" t="s">
        <v>24</v>
      </c>
      <c r="E43" s="44" t="s">
        <v>58</v>
      </c>
      <c r="F43" s="44" t="s">
        <v>59</v>
      </c>
      <c r="G43" s="49"/>
      <c r="H43" s="49"/>
      <c r="I43" s="49"/>
      <c r="J43" s="49"/>
      <c r="L43" s="324" t="s">
        <v>2584</v>
      </c>
      <c r="M43" s="113"/>
      <c r="N43" s="50" t="s">
        <v>2585</v>
      </c>
      <c r="O43" s="51" t="str">
        <f>A55</f>
        <v>H1.06</v>
      </c>
      <c r="S43" s="41" t="s">
        <v>140</v>
      </c>
    </row>
    <row r="44" spans="1:22" outlineLevel="1">
      <c r="C44" s="44" t="s">
        <v>24</v>
      </c>
      <c r="E44" s="44" t="s">
        <v>58</v>
      </c>
      <c r="F44" s="44" t="s">
        <v>59</v>
      </c>
      <c r="G44" s="49"/>
      <c r="H44" s="49"/>
      <c r="I44" s="49"/>
      <c r="J44" s="49"/>
      <c r="L44" s="324" t="s">
        <v>2586</v>
      </c>
      <c r="M44" s="113"/>
      <c r="N44" s="50" t="s">
        <v>2587</v>
      </c>
      <c r="O44" s="51" t="str">
        <f>A55</f>
        <v>H1.06</v>
      </c>
      <c r="S44" s="41" t="s">
        <v>140</v>
      </c>
    </row>
    <row r="45" spans="1:22" outlineLevel="1">
      <c r="C45" s="44" t="s">
        <v>24</v>
      </c>
      <c r="E45" s="44" t="s">
        <v>58</v>
      </c>
      <c r="F45" s="44" t="s">
        <v>59</v>
      </c>
      <c r="G45" s="49"/>
      <c r="H45" s="49"/>
      <c r="I45" s="49"/>
      <c r="J45" s="49"/>
      <c r="L45" s="324" t="s">
        <v>2588</v>
      </c>
      <c r="M45" s="113"/>
      <c r="N45" s="50" t="s">
        <v>2589</v>
      </c>
      <c r="O45" s="51" t="str">
        <f>A55</f>
        <v>H1.06</v>
      </c>
      <c r="S45" s="41" t="s">
        <v>140</v>
      </c>
    </row>
    <row r="46" spans="1:22" outlineLevel="1">
      <c r="C46" s="44" t="s">
        <v>24</v>
      </c>
      <c r="E46" s="44" t="s">
        <v>58</v>
      </c>
      <c r="F46" s="44" t="s">
        <v>59</v>
      </c>
      <c r="G46" s="49"/>
      <c r="H46" s="49"/>
      <c r="I46" s="49"/>
      <c r="J46" s="49"/>
      <c r="L46" s="324" t="s">
        <v>2590</v>
      </c>
      <c r="M46" s="113"/>
      <c r="N46" s="50" t="s">
        <v>2591</v>
      </c>
      <c r="O46" s="51" t="str">
        <f>A55</f>
        <v>H1.06</v>
      </c>
      <c r="S46" s="41" t="s">
        <v>140</v>
      </c>
    </row>
    <row r="47" spans="1:22" outlineLevel="1">
      <c r="C47" s="44" t="s">
        <v>24</v>
      </c>
      <c r="E47" s="44" t="s">
        <v>58</v>
      </c>
      <c r="F47" s="44" t="s">
        <v>59</v>
      </c>
      <c r="G47" s="49"/>
      <c r="H47" s="49"/>
      <c r="I47" s="49"/>
      <c r="J47" s="49"/>
      <c r="L47" s="324" t="s">
        <v>2194</v>
      </c>
      <c r="M47" s="113"/>
      <c r="N47" s="324" t="s">
        <v>2194</v>
      </c>
      <c r="O47" s="51" t="str">
        <f>A55</f>
        <v>H1.06</v>
      </c>
      <c r="S47" s="41" t="s">
        <v>140</v>
      </c>
    </row>
    <row r="48" spans="1:22" outlineLevel="1">
      <c r="C48" s="44" t="s">
        <v>24</v>
      </c>
      <c r="E48" s="44" t="s">
        <v>66</v>
      </c>
      <c r="F48" s="44" t="s">
        <v>21</v>
      </c>
      <c r="G48" s="49"/>
      <c r="H48" s="49"/>
      <c r="I48" s="49"/>
      <c r="J48" s="49"/>
      <c r="L48" s="324" t="s">
        <v>2198</v>
      </c>
      <c r="M48" s="44"/>
      <c r="N48" s="324" t="s">
        <v>2592</v>
      </c>
      <c r="O48" s="51" t="str">
        <f>A55</f>
        <v>H1.06</v>
      </c>
      <c r="S48" s="41" t="s">
        <v>140</v>
      </c>
    </row>
    <row r="49" spans="1:19" outlineLevel="1">
      <c r="C49" s="44" t="s">
        <v>24</v>
      </c>
      <c r="E49" s="44" t="s">
        <v>58</v>
      </c>
      <c r="F49" s="44" t="s">
        <v>59</v>
      </c>
      <c r="G49" s="49"/>
      <c r="H49" s="49"/>
      <c r="I49" s="49"/>
      <c r="J49" s="49"/>
      <c r="L49" s="324" t="s">
        <v>2200</v>
      </c>
      <c r="M49" s="113"/>
      <c r="N49" s="324" t="s">
        <v>2593</v>
      </c>
      <c r="O49" s="51" t="str">
        <f>A55</f>
        <v>H1.06</v>
      </c>
      <c r="S49" s="41" t="s">
        <v>140</v>
      </c>
    </row>
    <row r="50" spans="1:19" outlineLevel="1">
      <c r="G50" s="49"/>
      <c r="H50" s="49"/>
      <c r="I50" s="49"/>
      <c r="J50" s="49"/>
      <c r="L50" s="324" t="s">
        <v>2594</v>
      </c>
      <c r="M50" s="113"/>
      <c r="N50" s="324" t="s">
        <v>2595</v>
      </c>
      <c r="O50" s="51" t="str">
        <f>A55</f>
        <v>H1.06</v>
      </c>
      <c r="S50" s="41"/>
    </row>
    <row r="51" spans="1:19" outlineLevel="1">
      <c r="G51" s="49"/>
      <c r="H51" s="49"/>
      <c r="I51" s="49"/>
      <c r="J51" s="49"/>
      <c r="L51" s="324" t="s">
        <v>2206</v>
      </c>
      <c r="M51" s="113"/>
      <c r="N51" s="324" t="s">
        <v>2596</v>
      </c>
      <c r="O51" s="51" t="str">
        <f>A55</f>
        <v>H1.06</v>
      </c>
      <c r="S51" s="41"/>
    </row>
    <row r="52" spans="1:19" outlineLevel="1">
      <c r="G52" s="49"/>
      <c r="H52" s="49"/>
      <c r="I52" s="49"/>
      <c r="J52" s="49"/>
      <c r="L52" s="324" t="s">
        <v>2208</v>
      </c>
      <c r="M52" s="113"/>
      <c r="N52" s="324" t="s">
        <v>2597</v>
      </c>
      <c r="O52" s="51" t="str">
        <f>A55</f>
        <v>H1.06</v>
      </c>
      <c r="S52" s="41"/>
    </row>
    <row r="53" spans="1:19" outlineLevel="1">
      <c r="C53" s="44" t="s">
        <v>24</v>
      </c>
      <c r="E53" s="44" t="s">
        <v>58</v>
      </c>
      <c r="F53" s="44" t="s">
        <v>59</v>
      </c>
      <c r="G53" s="49"/>
      <c r="H53" s="49"/>
      <c r="I53" s="49"/>
      <c r="J53" s="49"/>
      <c r="L53" s="324" t="s">
        <v>2210</v>
      </c>
      <c r="M53" s="113"/>
      <c r="N53" s="324" t="s">
        <v>2211</v>
      </c>
      <c r="O53" s="51" t="str">
        <f>A55</f>
        <v>H1.06</v>
      </c>
      <c r="S53" s="41" t="s">
        <v>140</v>
      </c>
    </row>
    <row r="54" spans="1:19" outlineLevel="1">
      <c r="C54" s="44" t="s">
        <v>24</v>
      </c>
      <c r="E54" s="44" t="s">
        <v>58</v>
      </c>
      <c r="F54" s="44" t="s">
        <v>59</v>
      </c>
      <c r="G54" s="49"/>
      <c r="H54" s="49"/>
      <c r="I54" s="49"/>
      <c r="J54" s="49"/>
      <c r="L54" s="324" t="s">
        <v>2212</v>
      </c>
      <c r="M54" s="113"/>
      <c r="N54" s="324" t="s">
        <v>2598</v>
      </c>
      <c r="O54" s="51" t="str">
        <f>A55</f>
        <v>H1.06</v>
      </c>
      <c r="S54" s="41" t="s">
        <v>140</v>
      </c>
    </row>
    <row r="55" spans="1:19" s="43" customFormat="1">
      <c r="A55" s="43" t="s">
        <v>2599</v>
      </c>
      <c r="B55" s="42"/>
      <c r="C55" s="42" t="s">
        <v>11</v>
      </c>
      <c r="D55" s="42" t="s">
        <v>137</v>
      </c>
      <c r="E55" s="42" t="s">
        <v>26</v>
      </c>
      <c r="F55" s="42" t="s">
        <v>54</v>
      </c>
      <c r="G55" s="49"/>
      <c r="H55" s="49"/>
      <c r="I55" s="49"/>
      <c r="J55" s="49"/>
      <c r="K55" s="42" t="s">
        <v>2600</v>
      </c>
      <c r="M55" s="49" t="s">
        <v>2601</v>
      </c>
      <c r="N55" s="44"/>
      <c r="O55" s="45"/>
      <c r="P55" s="41"/>
      <c r="Q55" s="41"/>
      <c r="R55" s="46" t="s">
        <v>2602</v>
      </c>
      <c r="S55" s="41">
        <v>0</v>
      </c>
    </row>
    <row r="56" spans="1:19" outlineLevel="1">
      <c r="C56" s="44" t="s">
        <v>24</v>
      </c>
      <c r="E56" s="44" t="s">
        <v>58</v>
      </c>
      <c r="F56" s="44" t="s">
        <v>59</v>
      </c>
      <c r="G56" s="113"/>
      <c r="H56" s="113"/>
      <c r="I56" s="113"/>
      <c r="J56" s="113"/>
      <c r="L56" s="50" t="s">
        <v>106</v>
      </c>
      <c r="M56" s="113"/>
      <c r="N56" s="50" t="s">
        <v>107</v>
      </c>
      <c r="O56" s="47" t="str">
        <f>A60</f>
        <v>H1.07</v>
      </c>
      <c r="S56" s="41" t="s">
        <v>140</v>
      </c>
    </row>
    <row r="57" spans="1:19" outlineLevel="1">
      <c r="C57" s="44" t="s">
        <v>24</v>
      </c>
      <c r="E57" s="44" t="s">
        <v>58</v>
      </c>
      <c r="F57" s="44" t="s">
        <v>59</v>
      </c>
      <c r="G57" s="113"/>
      <c r="H57" s="113"/>
      <c r="I57" s="113"/>
      <c r="J57" s="113"/>
      <c r="L57" s="50" t="s">
        <v>108</v>
      </c>
      <c r="M57" s="113"/>
      <c r="N57" s="50" t="s">
        <v>109</v>
      </c>
      <c r="O57" s="47" t="str">
        <f>A60</f>
        <v>H1.07</v>
      </c>
      <c r="R57" s="52"/>
      <c r="S57" s="41" t="s">
        <v>140</v>
      </c>
    </row>
    <row r="58" spans="1:19" outlineLevel="1">
      <c r="C58" s="44" t="s">
        <v>24</v>
      </c>
      <c r="E58" s="44" t="s">
        <v>58</v>
      </c>
      <c r="F58" s="44" t="s">
        <v>59</v>
      </c>
      <c r="G58" s="113"/>
      <c r="H58" s="113"/>
      <c r="I58" s="113"/>
      <c r="J58" s="113"/>
      <c r="L58" s="50" t="s">
        <v>2520</v>
      </c>
      <c r="M58" s="113"/>
      <c r="N58" s="50" t="s">
        <v>485</v>
      </c>
      <c r="O58" s="47" t="str">
        <f>A60</f>
        <v>H1.07</v>
      </c>
      <c r="S58" s="41" t="s">
        <v>140</v>
      </c>
    </row>
    <row r="59" spans="1:19" outlineLevel="1">
      <c r="C59" s="44" t="s">
        <v>24</v>
      </c>
      <c r="E59" s="44" t="s">
        <v>58</v>
      </c>
      <c r="F59" s="44" t="s">
        <v>59</v>
      </c>
      <c r="G59" s="113"/>
      <c r="H59" s="113"/>
      <c r="I59" s="113"/>
      <c r="J59" s="113"/>
      <c r="L59" s="50" t="s">
        <v>2521</v>
      </c>
      <c r="M59" s="113"/>
      <c r="N59" s="50" t="s">
        <v>925</v>
      </c>
      <c r="O59" s="47" t="str">
        <f>A60</f>
        <v>H1.07</v>
      </c>
      <c r="S59" s="41" t="s">
        <v>140</v>
      </c>
    </row>
    <row r="60" spans="1:19">
      <c r="A60" s="48" t="s">
        <v>2603</v>
      </c>
      <c r="G60" s="49"/>
      <c r="H60" s="49"/>
      <c r="I60" s="49"/>
      <c r="J60" s="49"/>
      <c r="K60" s="49" t="s">
        <v>2604</v>
      </c>
      <c r="L60" s="50"/>
      <c r="M60" s="50" t="s">
        <v>2605</v>
      </c>
      <c r="S60" s="41"/>
    </row>
    <row r="61" spans="1:19" outlineLevel="1">
      <c r="G61" s="49"/>
      <c r="H61" s="49"/>
      <c r="I61" s="49"/>
      <c r="J61" s="49"/>
      <c r="K61" s="49"/>
      <c r="L61" s="50" t="s">
        <v>106</v>
      </c>
      <c r="M61" s="113"/>
      <c r="N61" s="50" t="s">
        <v>107</v>
      </c>
      <c r="O61" s="51" t="str">
        <f>A65</f>
        <v>H1.08</v>
      </c>
      <c r="S61" s="41"/>
    </row>
    <row r="62" spans="1:19" outlineLevel="1">
      <c r="G62" s="49"/>
      <c r="H62" s="49"/>
      <c r="I62" s="49"/>
      <c r="J62" s="49"/>
      <c r="K62" s="49"/>
      <c r="L62" s="50" t="s">
        <v>108</v>
      </c>
      <c r="M62" s="113"/>
      <c r="N62" s="50" t="s">
        <v>109</v>
      </c>
      <c r="O62" s="51" t="str">
        <f>A65</f>
        <v>H1.08</v>
      </c>
      <c r="S62" s="41"/>
    </row>
    <row r="63" spans="1:19" outlineLevel="1">
      <c r="G63" s="49"/>
      <c r="H63" s="49"/>
      <c r="I63" s="49"/>
      <c r="J63" s="49"/>
      <c r="K63" s="49"/>
      <c r="L63" s="50" t="s">
        <v>2520</v>
      </c>
      <c r="M63" s="113"/>
      <c r="N63" s="50" t="s">
        <v>485</v>
      </c>
      <c r="O63" s="51" t="str">
        <f>A65</f>
        <v>H1.08</v>
      </c>
      <c r="S63" s="41"/>
    </row>
    <row r="64" spans="1:19" outlineLevel="1">
      <c r="G64" s="49"/>
      <c r="H64" s="49"/>
      <c r="I64" s="49"/>
      <c r="J64" s="49"/>
      <c r="K64" s="49"/>
      <c r="L64" s="50" t="s">
        <v>2521</v>
      </c>
      <c r="M64" s="113"/>
      <c r="N64" s="50" t="s">
        <v>925</v>
      </c>
      <c r="O64" s="51" t="str">
        <f>A65</f>
        <v>H1.08</v>
      </c>
      <c r="S64" s="41"/>
    </row>
    <row r="65" spans="1:22" ht="36.75" customHeight="1">
      <c r="A65" s="49" t="s">
        <v>2606</v>
      </c>
      <c r="B65" s="49"/>
      <c r="C65" s="42" t="s">
        <v>11</v>
      </c>
      <c r="D65" s="42" t="s">
        <v>137</v>
      </c>
      <c r="E65" s="42" t="s">
        <v>26</v>
      </c>
      <c r="F65" s="42" t="s">
        <v>54</v>
      </c>
      <c r="G65" s="48"/>
      <c r="J65" s="373" t="s">
        <v>2607</v>
      </c>
      <c r="L65" s="265" t="s">
        <v>2608</v>
      </c>
      <c r="N65" s="127" t="s">
        <v>2609</v>
      </c>
      <c r="P65" s="49" t="s">
        <v>2610</v>
      </c>
      <c r="Q65" s="41" t="s">
        <v>2611</v>
      </c>
      <c r="R65" s="48"/>
      <c r="S65" s="48"/>
      <c r="U65" s="250" t="s">
        <v>2612</v>
      </c>
      <c r="V65" s="372" t="s">
        <v>2613</v>
      </c>
    </row>
    <row r="66" spans="1:22" outlineLevel="1">
      <c r="B66" s="48"/>
      <c r="C66" s="44" t="s">
        <v>24</v>
      </c>
      <c r="E66" s="44" t="s">
        <v>58</v>
      </c>
      <c r="F66" s="44" t="s">
        <v>59</v>
      </c>
      <c r="G66" s="48"/>
      <c r="K66" s="363"/>
      <c r="L66" s="363" t="s">
        <v>2614</v>
      </c>
      <c r="M66" s="302"/>
      <c r="N66" s="44" t="s">
        <v>2615</v>
      </c>
      <c r="O66" s="51" t="str">
        <f>A69</f>
        <v>H1.09</v>
      </c>
      <c r="P66" s="48"/>
      <c r="Q66" s="41" t="s">
        <v>140</v>
      </c>
      <c r="R66" s="48"/>
      <c r="S66" s="48"/>
    </row>
    <row r="67" spans="1:22" outlineLevel="1">
      <c r="B67" s="48"/>
      <c r="C67" s="44" t="s">
        <v>24</v>
      </c>
      <c r="E67" s="44" t="s">
        <v>58</v>
      </c>
      <c r="F67" s="44" t="s">
        <v>59</v>
      </c>
      <c r="G67" s="48"/>
      <c r="K67" s="363"/>
      <c r="L67" s="363" t="s">
        <v>2249</v>
      </c>
      <c r="M67" s="302"/>
      <c r="N67" s="44" t="s">
        <v>2616</v>
      </c>
      <c r="O67" s="51" t="str">
        <f>A69</f>
        <v>H1.09</v>
      </c>
      <c r="P67" s="48"/>
      <c r="Q67" s="41" t="s">
        <v>140</v>
      </c>
      <c r="R67" s="48"/>
      <c r="S67" s="48"/>
    </row>
    <row r="68" spans="1:22" outlineLevel="1">
      <c r="B68" s="48"/>
      <c r="C68" s="44" t="s">
        <v>24</v>
      </c>
      <c r="E68" s="44" t="s">
        <v>58</v>
      </c>
      <c r="F68" s="44" t="s">
        <v>59</v>
      </c>
      <c r="G68" s="48"/>
      <c r="K68" s="363"/>
      <c r="L68" s="363" t="s">
        <v>2251</v>
      </c>
      <c r="M68" s="302"/>
      <c r="N68" s="44" t="s">
        <v>2252</v>
      </c>
      <c r="O68" s="51" t="str">
        <f>A69</f>
        <v>H1.09</v>
      </c>
      <c r="P68" s="48"/>
      <c r="Q68" s="41" t="s">
        <v>140</v>
      </c>
      <c r="R68" s="48"/>
      <c r="S68" s="48"/>
    </row>
    <row r="69" spans="1:22" ht="30">
      <c r="A69" s="49" t="s">
        <v>2617</v>
      </c>
      <c r="B69" s="49"/>
      <c r="C69" s="42" t="s">
        <v>11</v>
      </c>
      <c r="D69" s="42" t="s">
        <v>137</v>
      </c>
      <c r="E69" s="42" t="s">
        <v>26</v>
      </c>
      <c r="F69" s="42" t="s">
        <v>54</v>
      </c>
      <c r="G69" s="48"/>
      <c r="L69" s="265" t="s">
        <v>2618</v>
      </c>
      <c r="N69" s="127" t="s">
        <v>2619</v>
      </c>
      <c r="P69" s="49" t="s">
        <v>2620</v>
      </c>
      <c r="Q69" s="41" t="s">
        <v>2621</v>
      </c>
      <c r="R69" s="48"/>
      <c r="S69" s="48"/>
      <c r="U69" s="250" t="s">
        <v>2622</v>
      </c>
      <c r="V69" s="372" t="s">
        <v>2623</v>
      </c>
    </row>
    <row r="70" spans="1:22" outlineLevel="1">
      <c r="B70" s="48"/>
      <c r="C70" s="44" t="s">
        <v>24</v>
      </c>
      <c r="E70" s="44" t="s">
        <v>58</v>
      </c>
      <c r="F70" s="44" t="s">
        <v>59</v>
      </c>
      <c r="G70" s="48"/>
      <c r="K70" s="363"/>
      <c r="L70" s="363" t="s">
        <v>2624</v>
      </c>
      <c r="M70" s="302"/>
      <c r="N70" s="44" t="s">
        <v>2625</v>
      </c>
      <c r="O70" s="47" t="str">
        <f>A75</f>
        <v>H2.10</v>
      </c>
      <c r="P70" s="48"/>
      <c r="Q70" s="41" t="s">
        <v>140</v>
      </c>
      <c r="R70" s="48"/>
      <c r="S70" s="48"/>
    </row>
    <row r="71" spans="1:22" outlineLevel="1">
      <c r="B71" s="48"/>
      <c r="C71" s="44" t="s">
        <v>24</v>
      </c>
      <c r="E71" s="44" t="s">
        <v>58</v>
      </c>
      <c r="F71" s="44" t="s">
        <v>59</v>
      </c>
      <c r="G71" s="48"/>
      <c r="K71" s="48"/>
      <c r="L71" s="363" t="s">
        <v>2626</v>
      </c>
      <c r="M71" s="302"/>
      <c r="N71" s="44" t="s">
        <v>2627</v>
      </c>
      <c r="O71" s="47" t="str">
        <f>A75</f>
        <v>H2.10</v>
      </c>
      <c r="P71" s="48"/>
      <c r="Q71" s="41" t="s">
        <v>140</v>
      </c>
      <c r="R71" s="48"/>
      <c r="S71" s="48"/>
    </row>
    <row r="72" spans="1:22" outlineLevel="1">
      <c r="B72" s="48"/>
      <c r="C72" s="44" t="s">
        <v>24</v>
      </c>
      <c r="E72" s="44" t="s">
        <v>58</v>
      </c>
      <c r="F72" s="44" t="s">
        <v>59</v>
      </c>
      <c r="G72" s="48"/>
      <c r="K72" s="363"/>
      <c r="L72" s="363" t="s">
        <v>2628</v>
      </c>
      <c r="M72" s="358"/>
      <c r="N72" s="44" t="s">
        <v>2629</v>
      </c>
      <c r="O72" s="47" t="str">
        <f>A75</f>
        <v>H2.10</v>
      </c>
      <c r="P72" s="48"/>
      <c r="Q72" s="41" t="s">
        <v>140</v>
      </c>
      <c r="R72" s="48"/>
      <c r="S72" s="48"/>
    </row>
    <row r="73" spans="1:22" outlineLevel="1">
      <c r="B73" s="48"/>
      <c r="C73" s="44" t="s">
        <v>24</v>
      </c>
      <c r="E73" s="44" t="s">
        <v>58</v>
      </c>
      <c r="F73" s="44" t="s">
        <v>59</v>
      </c>
      <c r="G73" s="48"/>
      <c r="K73" s="363"/>
      <c r="L73" s="363" t="s">
        <v>484</v>
      </c>
      <c r="M73" s="358"/>
      <c r="N73" s="44" t="s">
        <v>485</v>
      </c>
      <c r="O73" s="47" t="str">
        <f>A75</f>
        <v>H2.10</v>
      </c>
      <c r="P73" s="48"/>
      <c r="Q73" s="41" t="s">
        <v>140</v>
      </c>
      <c r="R73" s="48"/>
      <c r="S73" s="48"/>
    </row>
    <row r="74" spans="1:22" s="40" customFormat="1">
      <c r="A74" s="22" t="s">
        <v>2630</v>
      </c>
      <c r="H74" s="22"/>
      <c r="I74" s="22"/>
      <c r="J74" s="22"/>
      <c r="M74" s="22" t="s">
        <v>2631</v>
      </c>
      <c r="N74" s="24"/>
      <c r="O74" s="39"/>
      <c r="P74" s="40" t="s">
        <v>2630</v>
      </c>
      <c r="Q74" s="41" t="s">
        <v>2632</v>
      </c>
    </row>
    <row r="75" spans="1:22" ht="75">
      <c r="A75" s="46" t="s">
        <v>67</v>
      </c>
      <c r="B75" s="46"/>
      <c r="C75" s="42" t="s">
        <v>11</v>
      </c>
      <c r="D75" s="42" t="s">
        <v>137</v>
      </c>
      <c r="E75" s="42" t="s">
        <v>26</v>
      </c>
      <c r="F75" s="42" t="s">
        <v>54</v>
      </c>
      <c r="G75" s="48"/>
      <c r="H75" s="49"/>
      <c r="I75" s="49"/>
      <c r="J75" s="49"/>
      <c r="L75" s="265" t="s">
        <v>2633</v>
      </c>
      <c r="N75" s="127" t="s">
        <v>2634</v>
      </c>
      <c r="P75" s="46" t="s">
        <v>2635</v>
      </c>
      <c r="Q75" s="41" t="s">
        <v>2636</v>
      </c>
      <c r="R75" s="48"/>
      <c r="S75" s="48"/>
      <c r="U75" s="48" t="s">
        <v>2637</v>
      </c>
    </row>
    <row r="76" spans="1:22" outlineLevel="1">
      <c r="B76" s="48"/>
      <c r="C76" s="44" t="s">
        <v>24</v>
      </c>
      <c r="E76" s="44" t="s">
        <v>58</v>
      </c>
      <c r="F76" s="44" t="s">
        <v>59</v>
      </c>
      <c r="G76" s="48"/>
      <c r="H76" s="49"/>
      <c r="I76" s="49"/>
      <c r="J76" s="49"/>
      <c r="L76" s="363" t="s">
        <v>2638</v>
      </c>
      <c r="M76" s="302"/>
      <c r="N76" s="44" t="s">
        <v>2639</v>
      </c>
      <c r="O76" s="47" t="str">
        <f>A79</f>
        <v>H2.11</v>
      </c>
      <c r="P76" s="48"/>
      <c r="Q76" s="41"/>
      <c r="R76" s="48"/>
      <c r="S76" s="48"/>
    </row>
    <row r="77" spans="1:22" outlineLevel="1">
      <c r="B77" s="48"/>
      <c r="C77" s="44" t="s">
        <v>24</v>
      </c>
      <c r="E77" s="44" t="s">
        <v>58</v>
      </c>
      <c r="F77" s="44" t="s">
        <v>59</v>
      </c>
      <c r="G77" s="48"/>
      <c r="H77" s="49"/>
      <c r="I77" s="49"/>
      <c r="J77" s="49"/>
      <c r="L77" s="363" t="s">
        <v>2640</v>
      </c>
      <c r="M77" s="302"/>
      <c r="N77" s="44" t="s">
        <v>2641</v>
      </c>
      <c r="O77" s="47" t="str">
        <f>A79</f>
        <v>H2.11</v>
      </c>
      <c r="P77" s="48"/>
      <c r="Q77" s="41"/>
      <c r="R77" s="48"/>
      <c r="S77" s="48"/>
    </row>
    <row r="78" spans="1:22" s="51" customFormat="1" outlineLevel="1">
      <c r="A78" s="48"/>
      <c r="B78" s="48"/>
      <c r="C78" s="44" t="s">
        <v>24</v>
      </c>
      <c r="D78" s="44"/>
      <c r="E78" s="44" t="s">
        <v>58</v>
      </c>
      <c r="F78" s="44" t="s">
        <v>59</v>
      </c>
      <c r="H78" s="49"/>
      <c r="I78" s="49"/>
      <c r="J78" s="49"/>
      <c r="K78" s="363"/>
      <c r="L78" s="50" t="s">
        <v>924</v>
      </c>
      <c r="M78" s="113"/>
      <c r="N78" s="44" t="s">
        <v>925</v>
      </c>
      <c r="O78" s="47" t="str">
        <f>A79</f>
        <v>H2.11</v>
      </c>
      <c r="P78" s="48"/>
      <c r="Q78" s="41" t="s">
        <v>140</v>
      </c>
    </row>
    <row r="79" spans="1:22" s="51" customFormat="1" ht="30">
      <c r="A79" s="46" t="s">
        <v>116</v>
      </c>
      <c r="B79" s="46"/>
      <c r="C79" s="42" t="s">
        <v>11</v>
      </c>
      <c r="D79" s="42" t="s">
        <v>137</v>
      </c>
      <c r="E79" s="42" t="s">
        <v>26</v>
      </c>
      <c r="F79" s="42" t="s">
        <v>54</v>
      </c>
      <c r="H79" s="49"/>
      <c r="I79" s="49"/>
      <c r="J79" s="49"/>
      <c r="L79" s="265" t="s">
        <v>2642</v>
      </c>
      <c r="N79" s="127" t="s">
        <v>2643</v>
      </c>
      <c r="P79" s="46" t="s">
        <v>2644</v>
      </c>
      <c r="Q79" s="41" t="s">
        <v>2645</v>
      </c>
    </row>
    <row r="80" spans="1:22" outlineLevel="1">
      <c r="B80" s="48"/>
      <c r="C80" s="44" t="s">
        <v>24</v>
      </c>
      <c r="E80" s="44" t="s">
        <v>58</v>
      </c>
      <c r="F80" s="44" t="s">
        <v>59</v>
      </c>
      <c r="G80" s="48"/>
      <c r="H80" s="49"/>
      <c r="I80" s="49"/>
      <c r="J80" s="49"/>
      <c r="L80" s="363" t="s">
        <v>2638</v>
      </c>
      <c r="M80" s="302"/>
      <c r="N80" s="44" t="s">
        <v>2639</v>
      </c>
      <c r="O80" s="47" t="str">
        <f>A83</f>
        <v>H2.12</v>
      </c>
      <c r="P80" s="48"/>
      <c r="Q80" s="41"/>
      <c r="R80" s="48"/>
      <c r="S80" s="48"/>
    </row>
    <row r="81" spans="1:22" outlineLevel="1">
      <c r="B81" s="48"/>
      <c r="C81" s="44" t="s">
        <v>24</v>
      </c>
      <c r="E81" s="44" t="s">
        <v>58</v>
      </c>
      <c r="F81" s="44" t="s">
        <v>59</v>
      </c>
      <c r="G81" s="48"/>
      <c r="H81" s="49"/>
      <c r="I81" s="49"/>
      <c r="J81" s="49"/>
      <c r="L81" s="363" t="s">
        <v>2640</v>
      </c>
      <c r="M81" s="302"/>
      <c r="N81" s="44" t="s">
        <v>2641</v>
      </c>
      <c r="O81" s="47" t="str">
        <f>A83</f>
        <v>H2.12</v>
      </c>
      <c r="P81" s="48"/>
      <c r="Q81" s="41"/>
      <c r="R81" s="48"/>
      <c r="S81" s="48"/>
    </row>
    <row r="82" spans="1:22" s="51" customFormat="1" outlineLevel="1">
      <c r="A82" s="48"/>
      <c r="B82" s="48"/>
      <c r="C82" s="44" t="s">
        <v>24</v>
      </c>
      <c r="D82" s="44"/>
      <c r="E82" s="44" t="s">
        <v>58</v>
      </c>
      <c r="F82" s="44" t="s">
        <v>59</v>
      </c>
      <c r="H82" s="49"/>
      <c r="I82" s="49"/>
      <c r="J82" s="49"/>
      <c r="K82" s="363"/>
      <c r="L82" s="50" t="s">
        <v>924</v>
      </c>
      <c r="M82" s="113"/>
      <c r="N82" s="44" t="s">
        <v>925</v>
      </c>
      <c r="O82" s="47" t="str">
        <f>A83</f>
        <v>H2.12</v>
      </c>
      <c r="P82" s="48"/>
      <c r="Q82" s="41" t="s">
        <v>140</v>
      </c>
    </row>
    <row r="83" spans="1:22" s="51" customFormat="1" ht="30">
      <c r="A83" s="46" t="s">
        <v>105</v>
      </c>
      <c r="B83" s="46"/>
      <c r="C83" s="42" t="s">
        <v>11</v>
      </c>
      <c r="D83" s="42" t="s">
        <v>137</v>
      </c>
      <c r="E83" s="42" t="s">
        <v>26</v>
      </c>
      <c r="F83" s="42" t="s">
        <v>54</v>
      </c>
      <c r="H83" s="49"/>
      <c r="I83" s="49"/>
      <c r="J83" s="49"/>
      <c r="K83" s="41" t="s">
        <v>2646</v>
      </c>
      <c r="L83" s="41"/>
      <c r="N83" s="127" t="s">
        <v>2647</v>
      </c>
      <c r="P83" s="46" t="s">
        <v>2648</v>
      </c>
      <c r="Q83" s="41" t="s">
        <v>2645</v>
      </c>
    </row>
    <row r="84" spans="1:22" outlineLevel="1">
      <c r="B84" s="48"/>
      <c r="C84" s="44" t="s">
        <v>24</v>
      </c>
      <c r="E84" s="44" t="s">
        <v>58</v>
      </c>
      <c r="F84" s="44" t="s">
        <v>59</v>
      </c>
      <c r="G84" s="44"/>
      <c r="H84" s="49"/>
      <c r="I84" s="49"/>
      <c r="J84" s="49"/>
      <c r="L84" s="363" t="s">
        <v>2638</v>
      </c>
      <c r="M84" s="302"/>
      <c r="N84" s="44" t="s">
        <v>2639</v>
      </c>
      <c r="O84" s="47" t="str">
        <f>A87</f>
        <v>H2.13</v>
      </c>
      <c r="P84" s="48"/>
      <c r="Q84" s="41"/>
      <c r="R84" s="48"/>
      <c r="S84" s="48"/>
    </row>
    <row r="85" spans="1:22" outlineLevel="1">
      <c r="B85" s="48"/>
      <c r="C85" s="44" t="s">
        <v>24</v>
      </c>
      <c r="E85" s="44" t="s">
        <v>58</v>
      </c>
      <c r="F85" s="44" t="s">
        <v>59</v>
      </c>
      <c r="G85" s="44"/>
      <c r="H85" s="49"/>
      <c r="I85" s="49"/>
      <c r="J85" s="49"/>
      <c r="L85" s="363" t="s">
        <v>2640</v>
      </c>
      <c r="M85" s="302"/>
      <c r="N85" s="44" t="s">
        <v>2641</v>
      </c>
      <c r="O85" s="47" t="str">
        <f>A87</f>
        <v>H2.13</v>
      </c>
      <c r="P85" s="48"/>
      <c r="Q85" s="41"/>
      <c r="R85" s="48"/>
      <c r="S85" s="48"/>
    </row>
    <row r="86" spans="1:22" s="51" customFormat="1" outlineLevel="1">
      <c r="A86" s="48"/>
      <c r="B86" s="48"/>
      <c r="C86" s="44" t="s">
        <v>24</v>
      </c>
      <c r="D86" s="44"/>
      <c r="E86" s="44" t="s">
        <v>58</v>
      </c>
      <c r="F86" s="44" t="s">
        <v>59</v>
      </c>
      <c r="G86" s="44"/>
      <c r="H86" s="49"/>
      <c r="I86" s="49"/>
      <c r="J86" s="49"/>
      <c r="K86" s="363"/>
      <c r="L86" s="50" t="s">
        <v>924</v>
      </c>
      <c r="M86" s="113"/>
      <c r="N86" s="44" t="s">
        <v>925</v>
      </c>
      <c r="O86" s="47" t="str">
        <f>A87</f>
        <v>H2.13</v>
      </c>
      <c r="P86" s="48"/>
      <c r="Q86" s="41" t="s">
        <v>140</v>
      </c>
    </row>
    <row r="87" spans="1:22" ht="45">
      <c r="A87" s="46" t="s">
        <v>2649</v>
      </c>
      <c r="B87" s="46"/>
      <c r="C87" s="42" t="s">
        <v>11</v>
      </c>
      <c r="D87" s="42" t="s">
        <v>137</v>
      </c>
      <c r="E87" s="42" t="s">
        <v>26</v>
      </c>
      <c r="F87" s="42" t="s">
        <v>54</v>
      </c>
      <c r="G87" s="49"/>
      <c r="H87" s="113"/>
      <c r="I87" s="113"/>
      <c r="J87" s="113"/>
      <c r="L87" s="374" t="s">
        <v>2650</v>
      </c>
      <c r="N87" s="127" t="s">
        <v>2651</v>
      </c>
      <c r="O87" s="62"/>
      <c r="P87" s="46" t="s">
        <v>2652</v>
      </c>
      <c r="Q87" s="41" t="s">
        <v>2653</v>
      </c>
      <c r="R87" s="48"/>
      <c r="S87" s="48"/>
      <c r="V87" s="372" t="s">
        <v>2654</v>
      </c>
    </row>
    <row r="88" spans="1:22" outlineLevel="1">
      <c r="B88" s="48"/>
      <c r="C88" s="44" t="s">
        <v>24</v>
      </c>
      <c r="E88" s="44" t="s">
        <v>58</v>
      </c>
      <c r="F88" s="44" t="s">
        <v>59</v>
      </c>
      <c r="G88" s="44"/>
      <c r="H88" s="49"/>
      <c r="I88" s="49"/>
      <c r="J88" s="49"/>
      <c r="L88" s="363" t="s">
        <v>106</v>
      </c>
      <c r="M88" s="302"/>
      <c r="N88" s="44" t="s">
        <v>107</v>
      </c>
      <c r="O88" s="47" t="str">
        <f>A93</f>
        <v>H2.14</v>
      </c>
      <c r="P88" s="48"/>
      <c r="Q88" s="41" t="s">
        <v>140</v>
      </c>
      <c r="R88" s="48"/>
      <c r="S88" s="48"/>
    </row>
    <row r="89" spans="1:22" outlineLevel="1">
      <c r="B89" s="48"/>
      <c r="C89" s="44" t="s">
        <v>24</v>
      </c>
      <c r="E89" s="44" t="s">
        <v>58</v>
      </c>
      <c r="F89" s="44" t="s">
        <v>59</v>
      </c>
      <c r="G89" s="44"/>
      <c r="H89" s="49"/>
      <c r="I89" s="49"/>
      <c r="J89" s="49"/>
      <c r="L89" s="363" t="s">
        <v>108</v>
      </c>
      <c r="M89" s="302"/>
      <c r="N89" s="44" t="s">
        <v>109</v>
      </c>
      <c r="O89" s="47" t="str">
        <f>A93</f>
        <v>H2.14</v>
      </c>
      <c r="P89" s="48"/>
      <c r="Q89" s="41"/>
      <c r="R89" s="48"/>
      <c r="S89" s="48"/>
    </row>
    <row r="90" spans="1:22" outlineLevel="1">
      <c r="B90" s="48"/>
      <c r="C90" s="44" t="s">
        <v>24</v>
      </c>
      <c r="E90" s="44" t="s">
        <v>58</v>
      </c>
      <c r="F90" s="44" t="s">
        <v>59</v>
      </c>
      <c r="G90" s="44"/>
      <c r="H90" s="49"/>
      <c r="I90" s="49"/>
      <c r="J90" s="49"/>
      <c r="L90" s="363" t="s">
        <v>2243</v>
      </c>
      <c r="M90" s="302"/>
      <c r="N90" s="44" t="s">
        <v>485</v>
      </c>
      <c r="O90" s="47" t="str">
        <f>A93</f>
        <v>H2.14</v>
      </c>
      <c r="P90" s="48"/>
      <c r="Q90" s="41" t="s">
        <v>140</v>
      </c>
      <c r="R90" s="48"/>
      <c r="S90" s="48"/>
    </row>
    <row r="91" spans="1:22" s="51" customFormat="1" outlineLevel="1">
      <c r="A91" s="48"/>
      <c r="B91" s="48"/>
      <c r="C91" s="44" t="s">
        <v>24</v>
      </c>
      <c r="D91" s="44"/>
      <c r="E91" s="44" t="s">
        <v>58</v>
      </c>
      <c r="F91" s="44" t="s">
        <v>59</v>
      </c>
      <c r="G91" s="44"/>
      <c r="H91" s="49"/>
      <c r="I91" s="49"/>
      <c r="J91" s="49"/>
      <c r="K91" s="363"/>
      <c r="L91" s="50" t="s">
        <v>924</v>
      </c>
      <c r="M91" s="113"/>
      <c r="N91" s="44" t="s">
        <v>925</v>
      </c>
      <c r="O91" s="47" t="str">
        <f>A93</f>
        <v>H2.14</v>
      </c>
      <c r="P91" s="48"/>
      <c r="Q91" s="41" t="s">
        <v>140</v>
      </c>
    </row>
    <row r="92" spans="1:22" s="40" customFormat="1">
      <c r="A92" s="40" t="s">
        <v>2655</v>
      </c>
      <c r="H92" s="22"/>
      <c r="I92" s="22"/>
      <c r="J92" s="22"/>
      <c r="M92" s="40" t="s">
        <v>2656</v>
      </c>
      <c r="N92" s="24"/>
      <c r="O92" s="39"/>
      <c r="P92" s="40" t="s">
        <v>2655</v>
      </c>
      <c r="Q92" s="41" t="s">
        <v>2657</v>
      </c>
    </row>
    <row r="93" spans="1:22" s="51" customFormat="1" ht="30">
      <c r="A93" s="49" t="s">
        <v>115</v>
      </c>
      <c r="B93" s="49"/>
      <c r="C93" s="42" t="s">
        <v>11</v>
      </c>
      <c r="D93" s="42" t="s">
        <v>137</v>
      </c>
      <c r="E93" s="42" t="s">
        <v>26</v>
      </c>
      <c r="F93" s="42" t="s">
        <v>54</v>
      </c>
      <c r="H93" s="49"/>
      <c r="I93" s="49"/>
      <c r="J93" s="49"/>
      <c r="L93" s="265" t="s">
        <v>2658</v>
      </c>
      <c r="N93" s="127" t="s">
        <v>2659</v>
      </c>
      <c r="P93" s="49" t="s">
        <v>2660</v>
      </c>
      <c r="Q93" s="41" t="s">
        <v>2661</v>
      </c>
      <c r="U93" s="250" t="s">
        <v>2662</v>
      </c>
      <c r="V93" s="112" t="s">
        <v>2663</v>
      </c>
    </row>
    <row r="94" spans="1:22" s="51" customFormat="1" outlineLevel="1">
      <c r="A94" s="48"/>
      <c r="B94" s="48"/>
      <c r="C94" s="44" t="s">
        <v>24</v>
      </c>
      <c r="D94" s="44"/>
      <c r="E94" s="44" t="s">
        <v>58</v>
      </c>
      <c r="F94" s="44" t="s">
        <v>59</v>
      </c>
      <c r="H94" s="49"/>
      <c r="I94" s="49"/>
      <c r="J94" s="49"/>
      <c r="K94" s="363"/>
      <c r="L94" s="363" t="s">
        <v>106</v>
      </c>
      <c r="M94" s="302"/>
      <c r="N94" s="44" t="s">
        <v>107</v>
      </c>
      <c r="O94" s="51" t="str">
        <f>A97</f>
        <v>H2.15</v>
      </c>
      <c r="P94" s="48"/>
      <c r="Q94" s="41" t="s">
        <v>140</v>
      </c>
    </row>
    <row r="95" spans="1:22" s="51" customFormat="1" outlineLevel="1">
      <c r="A95" s="48"/>
      <c r="B95" s="48"/>
      <c r="C95" s="44" t="s">
        <v>24</v>
      </c>
      <c r="D95" s="44"/>
      <c r="E95" s="44" t="s">
        <v>58</v>
      </c>
      <c r="F95" s="44" t="s">
        <v>59</v>
      </c>
      <c r="H95" s="49"/>
      <c r="I95" s="49"/>
      <c r="J95" s="49"/>
      <c r="K95" s="363"/>
      <c r="L95" s="363" t="s">
        <v>108</v>
      </c>
      <c r="M95" s="302"/>
      <c r="N95" s="44" t="s">
        <v>109</v>
      </c>
      <c r="O95" s="51" t="str">
        <f>A97</f>
        <v>H2.15</v>
      </c>
      <c r="P95" s="48"/>
      <c r="Q95" s="41" t="s">
        <v>140</v>
      </c>
    </row>
    <row r="96" spans="1:22" outlineLevel="1">
      <c r="B96" s="48"/>
      <c r="C96" s="44" t="s">
        <v>24</v>
      </c>
      <c r="E96" s="44" t="s">
        <v>58</v>
      </c>
      <c r="F96" s="44" t="s">
        <v>59</v>
      </c>
      <c r="G96" s="48"/>
      <c r="H96" s="49"/>
      <c r="I96" s="49"/>
      <c r="J96" s="49"/>
      <c r="K96" s="363"/>
      <c r="L96" s="363" t="s">
        <v>924</v>
      </c>
      <c r="M96" s="302"/>
      <c r="N96" s="44" t="s">
        <v>2664</v>
      </c>
      <c r="O96" s="51" t="str">
        <f>A97</f>
        <v>H2.15</v>
      </c>
      <c r="P96" s="48"/>
      <c r="Q96" s="41" t="s">
        <v>140</v>
      </c>
      <c r="R96" s="48"/>
      <c r="S96" s="48"/>
    </row>
    <row r="97" spans="1:19" s="35" customFormat="1" ht="30">
      <c r="A97" s="35" t="s">
        <v>44</v>
      </c>
      <c r="B97" s="49"/>
      <c r="C97" s="42" t="s">
        <v>11</v>
      </c>
      <c r="D97" s="42" t="s">
        <v>137</v>
      </c>
      <c r="E97" s="42" t="s">
        <v>26</v>
      </c>
      <c r="F97" s="42" t="s">
        <v>54</v>
      </c>
      <c r="G97" s="27"/>
      <c r="H97" s="27"/>
      <c r="I97" s="27"/>
      <c r="J97" s="27"/>
      <c r="L97" s="127" t="s">
        <v>2665</v>
      </c>
      <c r="N97" s="127" t="s">
        <v>2666</v>
      </c>
      <c r="O97" s="62"/>
      <c r="P97" s="49"/>
      <c r="Q97" s="49"/>
      <c r="R97" s="49"/>
      <c r="S97" s="49"/>
    </row>
    <row r="98" spans="1:19" s="35" customFormat="1">
      <c r="B98" s="49"/>
      <c r="C98" s="44" t="s">
        <v>24</v>
      </c>
      <c r="D98" s="44"/>
      <c r="E98" s="44" t="s">
        <v>58</v>
      </c>
      <c r="F98" s="44" t="s">
        <v>59</v>
      </c>
      <c r="G98" s="27"/>
      <c r="H98" s="27"/>
      <c r="I98" s="27"/>
      <c r="J98" s="27"/>
      <c r="L98" s="363" t="s">
        <v>106</v>
      </c>
      <c r="M98" s="49"/>
      <c r="N98" s="44" t="s">
        <v>107</v>
      </c>
      <c r="O98" s="62" t="str">
        <f>A102</f>
        <v>H2.16</v>
      </c>
      <c r="P98" s="49"/>
      <c r="Q98" s="49"/>
      <c r="R98" s="49"/>
      <c r="S98" s="49"/>
    </row>
    <row r="99" spans="1:19" s="35" customFormat="1">
      <c r="B99" s="49"/>
      <c r="C99" s="44" t="s">
        <v>24</v>
      </c>
      <c r="D99" s="44"/>
      <c r="E99" s="44" t="s">
        <v>58</v>
      </c>
      <c r="F99" s="44" t="s">
        <v>59</v>
      </c>
      <c r="G99" s="27"/>
      <c r="H99" s="27"/>
      <c r="I99" s="27"/>
      <c r="J99" s="27"/>
      <c r="K99" s="49"/>
      <c r="L99" s="363" t="s">
        <v>108</v>
      </c>
      <c r="M99" s="49"/>
      <c r="N99" s="44" t="s">
        <v>109</v>
      </c>
      <c r="O99" s="62" t="str">
        <f>A102</f>
        <v>H2.16</v>
      </c>
      <c r="P99" s="49"/>
      <c r="Q99" s="49"/>
      <c r="R99" s="49"/>
      <c r="S99" s="49"/>
    </row>
    <row r="100" spans="1:19" s="35" customFormat="1">
      <c r="B100" s="49"/>
      <c r="C100" s="44" t="s">
        <v>24</v>
      </c>
      <c r="D100" s="44"/>
      <c r="E100" s="44" t="s">
        <v>58</v>
      </c>
      <c r="F100" s="44" t="s">
        <v>59</v>
      </c>
      <c r="G100" s="27"/>
      <c r="H100" s="27"/>
      <c r="I100" s="27"/>
      <c r="J100" s="27"/>
      <c r="K100" s="49"/>
      <c r="L100" s="363" t="s">
        <v>2243</v>
      </c>
      <c r="M100" s="49"/>
      <c r="N100" s="49" t="s">
        <v>485</v>
      </c>
      <c r="O100" s="62" t="str">
        <f>A102</f>
        <v>H2.16</v>
      </c>
      <c r="P100" s="49"/>
      <c r="Q100" s="49"/>
      <c r="R100" s="49"/>
      <c r="S100" s="49"/>
    </row>
    <row r="101" spans="1:19" s="35" customFormat="1">
      <c r="B101" s="49"/>
      <c r="C101" s="44" t="s">
        <v>24</v>
      </c>
      <c r="D101" s="44"/>
      <c r="E101" s="44" t="s">
        <v>58</v>
      </c>
      <c r="F101" s="44" t="s">
        <v>59</v>
      </c>
      <c r="G101" s="27"/>
      <c r="H101" s="27"/>
      <c r="I101" s="27"/>
      <c r="J101" s="27"/>
      <c r="K101" s="49"/>
      <c r="L101" s="363" t="s">
        <v>924</v>
      </c>
      <c r="M101" s="49"/>
      <c r="N101" s="49" t="s">
        <v>925</v>
      </c>
      <c r="O101" s="62" t="str">
        <f>A102</f>
        <v>H2.16</v>
      </c>
      <c r="P101" s="49"/>
      <c r="Q101" s="49"/>
      <c r="R101" s="49"/>
      <c r="S101" s="49"/>
    </row>
    <row r="102" spans="1:19" s="35" customFormat="1">
      <c r="A102" s="35" t="s">
        <v>48</v>
      </c>
      <c r="B102" s="49"/>
      <c r="C102" s="42" t="s">
        <v>11</v>
      </c>
      <c r="D102" s="42" t="s">
        <v>137</v>
      </c>
      <c r="E102" s="42" t="s">
        <v>26</v>
      </c>
      <c r="F102" s="42" t="s">
        <v>54</v>
      </c>
      <c r="G102" s="27"/>
      <c r="H102" s="27"/>
      <c r="I102" s="27"/>
      <c r="J102" s="27"/>
      <c r="K102" s="49" t="s">
        <v>2667</v>
      </c>
      <c r="M102" s="49"/>
      <c r="N102" s="49" t="s">
        <v>2668</v>
      </c>
      <c r="O102" s="62"/>
      <c r="P102" s="49"/>
      <c r="Q102" s="49"/>
      <c r="R102" s="49"/>
      <c r="S102" s="49"/>
    </row>
    <row r="103" spans="1:19" s="35" customFormat="1">
      <c r="B103" s="49"/>
      <c r="C103" s="44" t="s">
        <v>24</v>
      </c>
      <c r="D103" s="44"/>
      <c r="E103" s="44" t="s">
        <v>58</v>
      </c>
      <c r="F103" s="44" t="s">
        <v>59</v>
      </c>
      <c r="G103" s="27"/>
      <c r="H103" s="27"/>
      <c r="I103" s="27"/>
      <c r="J103" s="27"/>
      <c r="K103" s="49"/>
      <c r="L103" s="363" t="s">
        <v>106</v>
      </c>
      <c r="M103" s="49"/>
      <c r="N103" s="44" t="s">
        <v>107</v>
      </c>
      <c r="O103" s="62" t="s">
        <v>2669</v>
      </c>
      <c r="P103" s="49"/>
      <c r="Q103" s="49"/>
      <c r="R103" s="49"/>
      <c r="S103" s="49"/>
    </row>
    <row r="104" spans="1:19" s="35" customFormat="1">
      <c r="B104" s="49"/>
      <c r="C104" s="44" t="s">
        <v>24</v>
      </c>
      <c r="D104" s="44"/>
      <c r="E104" s="44" t="s">
        <v>58</v>
      </c>
      <c r="F104" s="44" t="s">
        <v>59</v>
      </c>
      <c r="G104" s="27"/>
      <c r="H104" s="27"/>
      <c r="I104" s="27"/>
      <c r="J104" s="27"/>
      <c r="K104" s="49"/>
      <c r="L104" s="363" t="s">
        <v>108</v>
      </c>
      <c r="M104" s="49"/>
      <c r="N104" s="44" t="s">
        <v>109</v>
      </c>
      <c r="O104" s="62" t="s">
        <v>2669</v>
      </c>
      <c r="P104" s="49"/>
      <c r="Q104" s="49"/>
      <c r="R104" s="49"/>
      <c r="S104" s="49"/>
    </row>
    <row r="105" spans="1:19">
      <c r="C105" s="44" t="s">
        <v>24</v>
      </c>
      <c r="E105" s="44" t="s">
        <v>58</v>
      </c>
      <c r="F105" s="44" t="s">
        <v>59</v>
      </c>
      <c r="L105" s="363" t="s">
        <v>2243</v>
      </c>
      <c r="N105" s="49" t="s">
        <v>485</v>
      </c>
      <c r="O105" s="51" t="s">
        <v>2669</v>
      </c>
    </row>
    <row r="106" spans="1:19">
      <c r="C106" s="44" t="s">
        <v>24</v>
      </c>
      <c r="E106" s="44" t="s">
        <v>58</v>
      </c>
      <c r="F106" s="44" t="s">
        <v>59</v>
      </c>
      <c r="L106" s="363" t="s">
        <v>924</v>
      </c>
      <c r="N106" s="49" t="s">
        <v>925</v>
      </c>
      <c r="O106" s="51" t="s">
        <v>2669</v>
      </c>
    </row>
  </sheetData>
  <mergeCells count="1">
    <mergeCell ref="K2:L2"/>
  </mergeCells>
  <conditionalFormatting sqref="D24:D30 D22 D36:D48 D55:D61 D64:D71 D86 D78:D79 D82 D88 D90:D91 D107:D65520 D73:D75 D93:D96 D2:D13">
    <cfRule type="cellIs" dxfId="177" priority="22" operator="equal">
      <formula>"Observation"</formula>
    </cfRule>
  </conditionalFormatting>
  <conditionalFormatting sqref="D23">
    <cfRule type="cellIs" dxfId="176" priority="21" operator="equal">
      <formula>"Observation"</formula>
    </cfRule>
  </conditionalFormatting>
  <conditionalFormatting sqref="D32:D33">
    <cfRule type="cellIs" dxfId="175" priority="20" operator="equal">
      <formula>"Observation"</formula>
    </cfRule>
  </conditionalFormatting>
  <conditionalFormatting sqref="D31">
    <cfRule type="cellIs" dxfId="174" priority="19" operator="equal">
      <formula>"Observation"</formula>
    </cfRule>
  </conditionalFormatting>
  <conditionalFormatting sqref="D14:D19">
    <cfRule type="cellIs" dxfId="173" priority="18" operator="equal">
      <formula>"Observation"</formula>
    </cfRule>
  </conditionalFormatting>
  <conditionalFormatting sqref="D20:D21">
    <cfRule type="cellIs" dxfId="172" priority="17" operator="equal">
      <formula>"Observation"</formula>
    </cfRule>
  </conditionalFormatting>
  <conditionalFormatting sqref="D83">
    <cfRule type="cellIs" dxfId="171" priority="16" operator="equal">
      <formula>"Observation"</formula>
    </cfRule>
  </conditionalFormatting>
  <conditionalFormatting sqref="D92">
    <cfRule type="cellIs" dxfId="170" priority="15" operator="equal">
      <formula>"Observation"</formula>
    </cfRule>
  </conditionalFormatting>
  <conditionalFormatting sqref="D35">
    <cfRule type="cellIs" dxfId="169" priority="14" operator="equal">
      <formula>"Observation"</formula>
    </cfRule>
  </conditionalFormatting>
  <conditionalFormatting sqref="D34">
    <cfRule type="cellIs" dxfId="168" priority="13" operator="equal">
      <formula>"Observation"</formula>
    </cfRule>
  </conditionalFormatting>
  <conditionalFormatting sqref="D49:D54">
    <cfRule type="cellIs" dxfId="167" priority="12" operator="equal">
      <formula>"Observation"</formula>
    </cfRule>
  </conditionalFormatting>
  <conditionalFormatting sqref="D62:D63">
    <cfRule type="cellIs" dxfId="166" priority="11" operator="equal">
      <formula>"Observation"</formula>
    </cfRule>
  </conditionalFormatting>
  <conditionalFormatting sqref="D76:D77">
    <cfRule type="cellIs" dxfId="165" priority="10" operator="equal">
      <formula>"Observation"</formula>
    </cfRule>
  </conditionalFormatting>
  <conditionalFormatting sqref="D80:D81">
    <cfRule type="cellIs" dxfId="164" priority="9" operator="equal">
      <formula>"Observation"</formula>
    </cfRule>
  </conditionalFormatting>
  <conditionalFormatting sqref="D84:D85">
    <cfRule type="cellIs" dxfId="163" priority="8" operator="equal">
      <formula>"Observation"</formula>
    </cfRule>
  </conditionalFormatting>
  <conditionalFormatting sqref="D87">
    <cfRule type="cellIs" dxfId="162" priority="7" operator="equal">
      <formula>"Observation"</formula>
    </cfRule>
  </conditionalFormatting>
  <conditionalFormatting sqref="D89">
    <cfRule type="cellIs" dxfId="161" priority="6" operator="equal">
      <formula>"Observation"</formula>
    </cfRule>
  </conditionalFormatting>
  <conditionalFormatting sqref="D97">
    <cfRule type="cellIs" dxfId="160" priority="5" operator="equal">
      <formula>"Observation"</formula>
    </cfRule>
  </conditionalFormatting>
  <conditionalFormatting sqref="D98:D101">
    <cfRule type="cellIs" dxfId="159" priority="4" operator="equal">
      <formula>"Observation"</formula>
    </cfRule>
  </conditionalFormatting>
  <conditionalFormatting sqref="D102">
    <cfRule type="cellIs" dxfId="158" priority="3" operator="equal">
      <formula>"Observation"</formula>
    </cfRule>
  </conditionalFormatting>
  <conditionalFormatting sqref="D103:D106">
    <cfRule type="cellIs" dxfId="157" priority="2" operator="equal">
      <formula>"Observation"</formula>
    </cfRule>
  </conditionalFormatting>
  <conditionalFormatting sqref="D72">
    <cfRule type="cellIs" dxfId="156" priority="1" operator="equal">
      <formula>"Observation"</formula>
    </cfRule>
  </conditionalFormatting>
  <printOptions gridLines="1"/>
  <pageMargins left="0.25" right="0.25" top="0.75" bottom="0.75" header="0.3" footer="0.3"/>
  <pageSetup paperSize="9" scale="92"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3" tint="-0.499984740745262"/>
    <outlinePr summaryBelow="0" summaryRight="0"/>
    <pageSetUpPr fitToPage="1"/>
  </sheetPr>
  <dimension ref="A1:T45"/>
  <sheetViews>
    <sheetView tabSelected="1" zoomScale="90" zoomScaleNormal="90" zoomScaleSheetLayoutView="70" workbookViewId="0">
      <pane xSplit="1" ySplit="2" topLeftCell="J3" activePane="bottomRight" state="frozen"/>
      <selection pane="topRight" activeCell="B1" sqref="B1"/>
      <selection pane="bottomLeft" activeCell="A3" sqref="A3"/>
      <selection pane="bottomRight" activeCell="A8" sqref="A8"/>
    </sheetView>
  </sheetViews>
  <sheetFormatPr defaultColWidth="8.85546875" defaultRowHeight="15" outlineLevelRow="1"/>
  <cols>
    <col min="1" max="1" width="9.42578125" style="48" customWidth="1"/>
    <col min="2" max="2" width="10.28515625" style="44" hidden="1" customWidth="1"/>
    <col min="3" max="3" width="12.7109375" style="44" hidden="1" customWidth="1"/>
    <col min="4" max="4" width="13" style="44" hidden="1" customWidth="1"/>
    <col min="5" max="5" width="15.85546875" style="44" hidden="1" customWidth="1"/>
    <col min="6" max="6" width="8" style="44" hidden="1" customWidth="1"/>
    <col min="7" max="8" width="2.7109375" style="30" hidden="1" customWidth="1"/>
    <col min="9" max="9" width="4.140625" style="30" hidden="1" customWidth="1"/>
    <col min="10" max="10" width="2.7109375" style="30" customWidth="1"/>
    <col min="11" max="11" width="2.28515625" style="44" customWidth="1"/>
    <col min="12" max="12" width="69.140625" style="48" customWidth="1"/>
    <col min="13" max="13" width="2.28515625" style="49" customWidth="1"/>
    <col min="14" max="14" width="79.5703125" style="44" customWidth="1"/>
    <col min="15" max="15" width="15.5703125" style="51" customWidth="1"/>
    <col min="16" max="16" width="4.5703125" style="44" customWidth="1"/>
    <col min="17" max="17" width="4.85546875" style="44" customWidth="1"/>
    <col min="18" max="18" width="3.140625" style="44" customWidth="1"/>
    <col min="19" max="19" width="8.85546875" style="44"/>
    <col min="20" max="256" width="8.85546875" style="48"/>
    <col min="257" max="257" width="9.42578125" style="48" customWidth="1"/>
    <col min="258" max="265" width="0" style="48" hidden="1" customWidth="1"/>
    <col min="266" max="266" width="2.7109375" style="48" customWidth="1"/>
    <col min="267" max="267" width="2.28515625" style="48" customWidth="1"/>
    <col min="268" max="268" width="69.140625" style="48" customWidth="1"/>
    <col min="269" max="269" width="2.28515625" style="48" customWidth="1"/>
    <col min="270" max="270" width="79.5703125" style="48" customWidth="1"/>
    <col min="271" max="271" width="15.5703125" style="48" customWidth="1"/>
    <col min="272" max="272" width="4.5703125" style="48" customWidth="1"/>
    <col min="273" max="273" width="4.85546875" style="48" customWidth="1"/>
    <col min="274" max="274" width="3.140625" style="48" customWidth="1"/>
    <col min="275" max="512" width="8.85546875" style="48"/>
    <col min="513" max="513" width="9.42578125" style="48" customWidth="1"/>
    <col min="514" max="521" width="0" style="48" hidden="1" customWidth="1"/>
    <col min="522" max="522" width="2.7109375" style="48" customWidth="1"/>
    <col min="523" max="523" width="2.28515625" style="48" customWidth="1"/>
    <col min="524" max="524" width="69.140625" style="48" customWidth="1"/>
    <col min="525" max="525" width="2.28515625" style="48" customWidth="1"/>
    <col min="526" max="526" width="79.5703125" style="48" customWidth="1"/>
    <col min="527" max="527" width="15.5703125" style="48" customWidth="1"/>
    <col min="528" max="528" width="4.5703125" style="48" customWidth="1"/>
    <col min="529" max="529" width="4.85546875" style="48" customWidth="1"/>
    <col min="530" max="530" width="3.140625" style="48" customWidth="1"/>
    <col min="531" max="768" width="8.85546875" style="48"/>
    <col min="769" max="769" width="9.42578125" style="48" customWidth="1"/>
    <col min="770" max="777" width="0" style="48" hidden="1" customWidth="1"/>
    <col min="778" max="778" width="2.7109375" style="48" customWidth="1"/>
    <col min="779" max="779" width="2.28515625" style="48" customWidth="1"/>
    <col min="780" max="780" width="69.140625" style="48" customWidth="1"/>
    <col min="781" max="781" width="2.28515625" style="48" customWidth="1"/>
    <col min="782" max="782" width="79.5703125" style="48" customWidth="1"/>
    <col min="783" max="783" width="15.5703125" style="48" customWidth="1"/>
    <col min="784" max="784" width="4.5703125" style="48" customWidth="1"/>
    <col min="785" max="785" width="4.85546875" style="48" customWidth="1"/>
    <col min="786" max="786" width="3.140625" style="48" customWidth="1"/>
    <col min="787" max="1024" width="8.85546875" style="48"/>
    <col min="1025" max="1025" width="9.42578125" style="48" customWidth="1"/>
    <col min="1026" max="1033" width="0" style="48" hidden="1" customWidth="1"/>
    <col min="1034" max="1034" width="2.7109375" style="48" customWidth="1"/>
    <col min="1035" max="1035" width="2.28515625" style="48" customWidth="1"/>
    <col min="1036" max="1036" width="69.140625" style="48" customWidth="1"/>
    <col min="1037" max="1037" width="2.28515625" style="48" customWidth="1"/>
    <col min="1038" max="1038" width="79.5703125" style="48" customWidth="1"/>
    <col min="1039" max="1039" width="15.5703125" style="48" customWidth="1"/>
    <col min="1040" max="1040" width="4.5703125" style="48" customWidth="1"/>
    <col min="1041" max="1041" width="4.85546875" style="48" customWidth="1"/>
    <col min="1042" max="1042" width="3.140625" style="48" customWidth="1"/>
    <col min="1043" max="1280" width="8.85546875" style="48"/>
    <col min="1281" max="1281" width="9.42578125" style="48" customWidth="1"/>
    <col min="1282" max="1289" width="0" style="48" hidden="1" customWidth="1"/>
    <col min="1290" max="1290" width="2.7109375" style="48" customWidth="1"/>
    <col min="1291" max="1291" width="2.28515625" style="48" customWidth="1"/>
    <col min="1292" max="1292" width="69.140625" style="48" customWidth="1"/>
    <col min="1293" max="1293" width="2.28515625" style="48" customWidth="1"/>
    <col min="1294" max="1294" width="79.5703125" style="48" customWidth="1"/>
    <col min="1295" max="1295" width="15.5703125" style="48" customWidth="1"/>
    <col min="1296" max="1296" width="4.5703125" style="48" customWidth="1"/>
    <col min="1297" max="1297" width="4.85546875" style="48" customWidth="1"/>
    <col min="1298" max="1298" width="3.140625" style="48" customWidth="1"/>
    <col min="1299" max="1536" width="8.85546875" style="48"/>
    <col min="1537" max="1537" width="9.42578125" style="48" customWidth="1"/>
    <col min="1538" max="1545" width="0" style="48" hidden="1" customWidth="1"/>
    <col min="1546" max="1546" width="2.7109375" style="48" customWidth="1"/>
    <col min="1547" max="1547" width="2.28515625" style="48" customWidth="1"/>
    <col min="1548" max="1548" width="69.140625" style="48" customWidth="1"/>
    <col min="1549" max="1549" width="2.28515625" style="48" customWidth="1"/>
    <col min="1550" max="1550" width="79.5703125" style="48" customWidth="1"/>
    <col min="1551" max="1551" width="15.5703125" style="48" customWidth="1"/>
    <col min="1552" max="1552" width="4.5703125" style="48" customWidth="1"/>
    <col min="1553" max="1553" width="4.85546875" style="48" customWidth="1"/>
    <col min="1554" max="1554" width="3.140625" style="48" customWidth="1"/>
    <col min="1555" max="1792" width="8.85546875" style="48"/>
    <col min="1793" max="1793" width="9.42578125" style="48" customWidth="1"/>
    <col min="1794" max="1801" width="0" style="48" hidden="1" customWidth="1"/>
    <col min="1802" max="1802" width="2.7109375" style="48" customWidth="1"/>
    <col min="1803" max="1803" width="2.28515625" style="48" customWidth="1"/>
    <col min="1804" max="1804" width="69.140625" style="48" customWidth="1"/>
    <col min="1805" max="1805" width="2.28515625" style="48" customWidth="1"/>
    <col min="1806" max="1806" width="79.5703125" style="48" customWidth="1"/>
    <col min="1807" max="1807" width="15.5703125" style="48" customWidth="1"/>
    <col min="1808" max="1808" width="4.5703125" style="48" customWidth="1"/>
    <col min="1809" max="1809" width="4.85546875" style="48" customWidth="1"/>
    <col min="1810" max="1810" width="3.140625" style="48" customWidth="1"/>
    <col min="1811" max="2048" width="8.85546875" style="48"/>
    <col min="2049" max="2049" width="9.42578125" style="48" customWidth="1"/>
    <col min="2050" max="2057" width="0" style="48" hidden="1" customWidth="1"/>
    <col min="2058" max="2058" width="2.7109375" style="48" customWidth="1"/>
    <col min="2059" max="2059" width="2.28515625" style="48" customWidth="1"/>
    <col min="2060" max="2060" width="69.140625" style="48" customWidth="1"/>
    <col min="2061" max="2061" width="2.28515625" style="48" customWidth="1"/>
    <col min="2062" max="2062" width="79.5703125" style="48" customWidth="1"/>
    <col min="2063" max="2063" width="15.5703125" style="48" customWidth="1"/>
    <col min="2064" max="2064" width="4.5703125" style="48" customWidth="1"/>
    <col min="2065" max="2065" width="4.85546875" style="48" customWidth="1"/>
    <col min="2066" max="2066" width="3.140625" style="48" customWidth="1"/>
    <col min="2067" max="2304" width="8.85546875" style="48"/>
    <col min="2305" max="2305" width="9.42578125" style="48" customWidth="1"/>
    <col min="2306" max="2313" width="0" style="48" hidden="1" customWidth="1"/>
    <col min="2314" max="2314" width="2.7109375" style="48" customWidth="1"/>
    <col min="2315" max="2315" width="2.28515625" style="48" customWidth="1"/>
    <col min="2316" max="2316" width="69.140625" style="48" customWidth="1"/>
    <col min="2317" max="2317" width="2.28515625" style="48" customWidth="1"/>
    <col min="2318" max="2318" width="79.5703125" style="48" customWidth="1"/>
    <col min="2319" max="2319" width="15.5703125" style="48" customWidth="1"/>
    <col min="2320" max="2320" width="4.5703125" style="48" customWidth="1"/>
    <col min="2321" max="2321" width="4.85546875" style="48" customWidth="1"/>
    <col min="2322" max="2322" width="3.140625" style="48" customWidth="1"/>
    <col min="2323" max="2560" width="8.85546875" style="48"/>
    <col min="2561" max="2561" width="9.42578125" style="48" customWidth="1"/>
    <col min="2562" max="2569" width="0" style="48" hidden="1" customWidth="1"/>
    <col min="2570" max="2570" width="2.7109375" style="48" customWidth="1"/>
    <col min="2571" max="2571" width="2.28515625" style="48" customWidth="1"/>
    <col min="2572" max="2572" width="69.140625" style="48" customWidth="1"/>
    <col min="2573" max="2573" width="2.28515625" style="48" customWidth="1"/>
    <col min="2574" max="2574" width="79.5703125" style="48" customWidth="1"/>
    <col min="2575" max="2575" width="15.5703125" style="48" customWidth="1"/>
    <col min="2576" max="2576" width="4.5703125" style="48" customWidth="1"/>
    <col min="2577" max="2577" width="4.85546875" style="48" customWidth="1"/>
    <col min="2578" max="2578" width="3.140625" style="48" customWidth="1"/>
    <col min="2579" max="2816" width="8.85546875" style="48"/>
    <col min="2817" max="2817" width="9.42578125" style="48" customWidth="1"/>
    <col min="2818" max="2825" width="0" style="48" hidden="1" customWidth="1"/>
    <col min="2826" max="2826" width="2.7109375" style="48" customWidth="1"/>
    <col min="2827" max="2827" width="2.28515625" style="48" customWidth="1"/>
    <col min="2828" max="2828" width="69.140625" style="48" customWidth="1"/>
    <col min="2829" max="2829" width="2.28515625" style="48" customWidth="1"/>
    <col min="2830" max="2830" width="79.5703125" style="48" customWidth="1"/>
    <col min="2831" max="2831" width="15.5703125" style="48" customWidth="1"/>
    <col min="2832" max="2832" width="4.5703125" style="48" customWidth="1"/>
    <col min="2833" max="2833" width="4.85546875" style="48" customWidth="1"/>
    <col min="2834" max="2834" width="3.140625" style="48" customWidth="1"/>
    <col min="2835" max="3072" width="8.85546875" style="48"/>
    <col min="3073" max="3073" width="9.42578125" style="48" customWidth="1"/>
    <col min="3074" max="3081" width="0" style="48" hidden="1" customWidth="1"/>
    <col min="3082" max="3082" width="2.7109375" style="48" customWidth="1"/>
    <col min="3083" max="3083" width="2.28515625" style="48" customWidth="1"/>
    <col min="3084" max="3084" width="69.140625" style="48" customWidth="1"/>
    <col min="3085" max="3085" width="2.28515625" style="48" customWidth="1"/>
    <col min="3086" max="3086" width="79.5703125" style="48" customWidth="1"/>
    <col min="3087" max="3087" width="15.5703125" style="48" customWidth="1"/>
    <col min="3088" max="3088" width="4.5703125" style="48" customWidth="1"/>
    <col min="3089" max="3089" width="4.85546875" style="48" customWidth="1"/>
    <col min="3090" max="3090" width="3.140625" style="48" customWidth="1"/>
    <col min="3091" max="3328" width="8.85546875" style="48"/>
    <col min="3329" max="3329" width="9.42578125" style="48" customWidth="1"/>
    <col min="3330" max="3337" width="0" style="48" hidden="1" customWidth="1"/>
    <col min="3338" max="3338" width="2.7109375" style="48" customWidth="1"/>
    <col min="3339" max="3339" width="2.28515625" style="48" customWidth="1"/>
    <col min="3340" max="3340" width="69.140625" style="48" customWidth="1"/>
    <col min="3341" max="3341" width="2.28515625" style="48" customWidth="1"/>
    <col min="3342" max="3342" width="79.5703125" style="48" customWidth="1"/>
    <col min="3343" max="3343" width="15.5703125" style="48" customWidth="1"/>
    <col min="3344" max="3344" width="4.5703125" style="48" customWidth="1"/>
    <col min="3345" max="3345" width="4.85546875" style="48" customWidth="1"/>
    <col min="3346" max="3346" width="3.140625" style="48" customWidth="1"/>
    <col min="3347" max="3584" width="8.85546875" style="48"/>
    <col min="3585" max="3585" width="9.42578125" style="48" customWidth="1"/>
    <col min="3586" max="3593" width="0" style="48" hidden="1" customWidth="1"/>
    <col min="3594" max="3594" width="2.7109375" style="48" customWidth="1"/>
    <col min="3595" max="3595" width="2.28515625" style="48" customWidth="1"/>
    <col min="3596" max="3596" width="69.140625" style="48" customWidth="1"/>
    <col min="3597" max="3597" width="2.28515625" style="48" customWidth="1"/>
    <col min="3598" max="3598" width="79.5703125" style="48" customWidth="1"/>
    <col min="3599" max="3599" width="15.5703125" style="48" customWidth="1"/>
    <col min="3600" max="3600" width="4.5703125" style="48" customWidth="1"/>
    <col min="3601" max="3601" width="4.85546875" style="48" customWidth="1"/>
    <col min="3602" max="3602" width="3.140625" style="48" customWidth="1"/>
    <col min="3603" max="3840" width="8.85546875" style="48"/>
    <col min="3841" max="3841" width="9.42578125" style="48" customWidth="1"/>
    <col min="3842" max="3849" width="0" style="48" hidden="1" customWidth="1"/>
    <col min="3850" max="3850" width="2.7109375" style="48" customWidth="1"/>
    <col min="3851" max="3851" width="2.28515625" style="48" customWidth="1"/>
    <col min="3852" max="3852" width="69.140625" style="48" customWidth="1"/>
    <col min="3853" max="3853" width="2.28515625" style="48" customWidth="1"/>
    <col min="3854" max="3854" width="79.5703125" style="48" customWidth="1"/>
    <col min="3855" max="3855" width="15.5703125" style="48" customWidth="1"/>
    <col min="3856" max="3856" width="4.5703125" style="48" customWidth="1"/>
    <col min="3857" max="3857" width="4.85546875" style="48" customWidth="1"/>
    <col min="3858" max="3858" width="3.140625" style="48" customWidth="1"/>
    <col min="3859" max="4096" width="8.85546875" style="48"/>
    <col min="4097" max="4097" width="9.42578125" style="48" customWidth="1"/>
    <col min="4098" max="4105" width="0" style="48" hidden="1" customWidth="1"/>
    <col min="4106" max="4106" width="2.7109375" style="48" customWidth="1"/>
    <col min="4107" max="4107" width="2.28515625" style="48" customWidth="1"/>
    <col min="4108" max="4108" width="69.140625" style="48" customWidth="1"/>
    <col min="4109" max="4109" width="2.28515625" style="48" customWidth="1"/>
    <col min="4110" max="4110" width="79.5703125" style="48" customWidth="1"/>
    <col min="4111" max="4111" width="15.5703125" style="48" customWidth="1"/>
    <col min="4112" max="4112" width="4.5703125" style="48" customWidth="1"/>
    <col min="4113" max="4113" width="4.85546875" style="48" customWidth="1"/>
    <col min="4114" max="4114" width="3.140625" style="48" customWidth="1"/>
    <col min="4115" max="4352" width="8.85546875" style="48"/>
    <col min="4353" max="4353" width="9.42578125" style="48" customWidth="1"/>
    <col min="4354" max="4361" width="0" style="48" hidden="1" customWidth="1"/>
    <col min="4362" max="4362" width="2.7109375" style="48" customWidth="1"/>
    <col min="4363" max="4363" width="2.28515625" style="48" customWidth="1"/>
    <col min="4364" max="4364" width="69.140625" style="48" customWidth="1"/>
    <col min="4365" max="4365" width="2.28515625" style="48" customWidth="1"/>
    <col min="4366" max="4366" width="79.5703125" style="48" customWidth="1"/>
    <col min="4367" max="4367" width="15.5703125" style="48" customWidth="1"/>
    <col min="4368" max="4368" width="4.5703125" style="48" customWidth="1"/>
    <col min="4369" max="4369" width="4.85546875" style="48" customWidth="1"/>
    <col min="4370" max="4370" width="3.140625" style="48" customWidth="1"/>
    <col min="4371" max="4608" width="8.85546875" style="48"/>
    <col min="4609" max="4609" width="9.42578125" style="48" customWidth="1"/>
    <col min="4610" max="4617" width="0" style="48" hidden="1" customWidth="1"/>
    <col min="4618" max="4618" width="2.7109375" style="48" customWidth="1"/>
    <col min="4619" max="4619" width="2.28515625" style="48" customWidth="1"/>
    <col min="4620" max="4620" width="69.140625" style="48" customWidth="1"/>
    <col min="4621" max="4621" width="2.28515625" style="48" customWidth="1"/>
    <col min="4622" max="4622" width="79.5703125" style="48" customWidth="1"/>
    <col min="4623" max="4623" width="15.5703125" style="48" customWidth="1"/>
    <col min="4624" max="4624" width="4.5703125" style="48" customWidth="1"/>
    <col min="4625" max="4625" width="4.85546875" style="48" customWidth="1"/>
    <col min="4626" max="4626" width="3.140625" style="48" customWidth="1"/>
    <col min="4627" max="4864" width="8.85546875" style="48"/>
    <col min="4865" max="4865" width="9.42578125" style="48" customWidth="1"/>
    <col min="4866" max="4873" width="0" style="48" hidden="1" customWidth="1"/>
    <col min="4874" max="4874" width="2.7109375" style="48" customWidth="1"/>
    <col min="4875" max="4875" width="2.28515625" style="48" customWidth="1"/>
    <col min="4876" max="4876" width="69.140625" style="48" customWidth="1"/>
    <col min="4877" max="4877" width="2.28515625" style="48" customWidth="1"/>
    <col min="4878" max="4878" width="79.5703125" style="48" customWidth="1"/>
    <col min="4879" max="4879" width="15.5703125" style="48" customWidth="1"/>
    <col min="4880" max="4880" width="4.5703125" style="48" customWidth="1"/>
    <col min="4881" max="4881" width="4.85546875" style="48" customWidth="1"/>
    <col min="4882" max="4882" width="3.140625" style="48" customWidth="1"/>
    <col min="4883" max="5120" width="8.85546875" style="48"/>
    <col min="5121" max="5121" width="9.42578125" style="48" customWidth="1"/>
    <col min="5122" max="5129" width="0" style="48" hidden="1" customWidth="1"/>
    <col min="5130" max="5130" width="2.7109375" style="48" customWidth="1"/>
    <col min="5131" max="5131" width="2.28515625" style="48" customWidth="1"/>
    <col min="5132" max="5132" width="69.140625" style="48" customWidth="1"/>
    <col min="5133" max="5133" width="2.28515625" style="48" customWidth="1"/>
    <col min="5134" max="5134" width="79.5703125" style="48" customWidth="1"/>
    <col min="5135" max="5135" width="15.5703125" style="48" customWidth="1"/>
    <col min="5136" max="5136" width="4.5703125" style="48" customWidth="1"/>
    <col min="5137" max="5137" width="4.85546875" style="48" customWidth="1"/>
    <col min="5138" max="5138" width="3.140625" style="48" customWidth="1"/>
    <col min="5139" max="5376" width="8.85546875" style="48"/>
    <col min="5377" max="5377" width="9.42578125" style="48" customWidth="1"/>
    <col min="5378" max="5385" width="0" style="48" hidden="1" customWidth="1"/>
    <col min="5386" max="5386" width="2.7109375" style="48" customWidth="1"/>
    <col min="5387" max="5387" width="2.28515625" style="48" customWidth="1"/>
    <col min="5388" max="5388" width="69.140625" style="48" customWidth="1"/>
    <col min="5389" max="5389" width="2.28515625" style="48" customWidth="1"/>
    <col min="5390" max="5390" width="79.5703125" style="48" customWidth="1"/>
    <col min="5391" max="5391" width="15.5703125" style="48" customWidth="1"/>
    <col min="5392" max="5392" width="4.5703125" style="48" customWidth="1"/>
    <col min="5393" max="5393" width="4.85546875" style="48" customWidth="1"/>
    <col min="5394" max="5394" width="3.140625" style="48" customWidth="1"/>
    <col min="5395" max="5632" width="8.85546875" style="48"/>
    <col min="5633" max="5633" width="9.42578125" style="48" customWidth="1"/>
    <col min="5634" max="5641" width="0" style="48" hidden="1" customWidth="1"/>
    <col min="5642" max="5642" width="2.7109375" style="48" customWidth="1"/>
    <col min="5643" max="5643" width="2.28515625" style="48" customWidth="1"/>
    <col min="5644" max="5644" width="69.140625" style="48" customWidth="1"/>
    <col min="5645" max="5645" width="2.28515625" style="48" customWidth="1"/>
    <col min="5646" max="5646" width="79.5703125" style="48" customWidth="1"/>
    <col min="5647" max="5647" width="15.5703125" style="48" customWidth="1"/>
    <col min="5648" max="5648" width="4.5703125" style="48" customWidth="1"/>
    <col min="5649" max="5649" width="4.85546875" style="48" customWidth="1"/>
    <col min="5650" max="5650" width="3.140625" style="48" customWidth="1"/>
    <col min="5651" max="5888" width="8.85546875" style="48"/>
    <col min="5889" max="5889" width="9.42578125" style="48" customWidth="1"/>
    <col min="5890" max="5897" width="0" style="48" hidden="1" customWidth="1"/>
    <col min="5898" max="5898" width="2.7109375" style="48" customWidth="1"/>
    <col min="5899" max="5899" width="2.28515625" style="48" customWidth="1"/>
    <col min="5900" max="5900" width="69.140625" style="48" customWidth="1"/>
    <col min="5901" max="5901" width="2.28515625" style="48" customWidth="1"/>
    <col min="5902" max="5902" width="79.5703125" style="48" customWidth="1"/>
    <col min="5903" max="5903" width="15.5703125" style="48" customWidth="1"/>
    <col min="5904" max="5904" width="4.5703125" style="48" customWidth="1"/>
    <col min="5905" max="5905" width="4.85546875" style="48" customWidth="1"/>
    <col min="5906" max="5906" width="3.140625" style="48" customWidth="1"/>
    <col min="5907" max="6144" width="8.85546875" style="48"/>
    <col min="6145" max="6145" width="9.42578125" style="48" customWidth="1"/>
    <col min="6146" max="6153" width="0" style="48" hidden="1" customWidth="1"/>
    <col min="6154" max="6154" width="2.7109375" style="48" customWidth="1"/>
    <col min="6155" max="6155" width="2.28515625" style="48" customWidth="1"/>
    <col min="6156" max="6156" width="69.140625" style="48" customWidth="1"/>
    <col min="6157" max="6157" width="2.28515625" style="48" customWidth="1"/>
    <col min="6158" max="6158" width="79.5703125" style="48" customWidth="1"/>
    <col min="6159" max="6159" width="15.5703125" style="48" customWidth="1"/>
    <col min="6160" max="6160" width="4.5703125" style="48" customWidth="1"/>
    <col min="6161" max="6161" width="4.85546875" style="48" customWidth="1"/>
    <col min="6162" max="6162" width="3.140625" style="48" customWidth="1"/>
    <col min="6163" max="6400" width="8.85546875" style="48"/>
    <col min="6401" max="6401" width="9.42578125" style="48" customWidth="1"/>
    <col min="6402" max="6409" width="0" style="48" hidden="1" customWidth="1"/>
    <col min="6410" max="6410" width="2.7109375" style="48" customWidth="1"/>
    <col min="6411" max="6411" width="2.28515625" style="48" customWidth="1"/>
    <col min="6412" max="6412" width="69.140625" style="48" customWidth="1"/>
    <col min="6413" max="6413" width="2.28515625" style="48" customWidth="1"/>
    <col min="6414" max="6414" width="79.5703125" style="48" customWidth="1"/>
    <col min="6415" max="6415" width="15.5703125" style="48" customWidth="1"/>
    <col min="6416" max="6416" width="4.5703125" style="48" customWidth="1"/>
    <col min="6417" max="6417" width="4.85546875" style="48" customWidth="1"/>
    <col min="6418" max="6418" width="3.140625" style="48" customWidth="1"/>
    <col min="6419" max="6656" width="8.85546875" style="48"/>
    <col min="6657" max="6657" width="9.42578125" style="48" customWidth="1"/>
    <col min="6658" max="6665" width="0" style="48" hidden="1" customWidth="1"/>
    <col min="6666" max="6666" width="2.7109375" style="48" customWidth="1"/>
    <col min="6667" max="6667" width="2.28515625" style="48" customWidth="1"/>
    <col min="6668" max="6668" width="69.140625" style="48" customWidth="1"/>
    <col min="6669" max="6669" width="2.28515625" style="48" customWidth="1"/>
    <col min="6670" max="6670" width="79.5703125" style="48" customWidth="1"/>
    <col min="6671" max="6671" width="15.5703125" style="48" customWidth="1"/>
    <col min="6672" max="6672" width="4.5703125" style="48" customWidth="1"/>
    <col min="6673" max="6673" width="4.85546875" style="48" customWidth="1"/>
    <col min="6674" max="6674" width="3.140625" style="48" customWidth="1"/>
    <col min="6675" max="6912" width="8.85546875" style="48"/>
    <col min="6913" max="6913" width="9.42578125" style="48" customWidth="1"/>
    <col min="6914" max="6921" width="0" style="48" hidden="1" customWidth="1"/>
    <col min="6922" max="6922" width="2.7109375" style="48" customWidth="1"/>
    <col min="6923" max="6923" width="2.28515625" style="48" customWidth="1"/>
    <col min="6924" max="6924" width="69.140625" style="48" customWidth="1"/>
    <col min="6925" max="6925" width="2.28515625" style="48" customWidth="1"/>
    <col min="6926" max="6926" width="79.5703125" style="48" customWidth="1"/>
    <col min="6927" max="6927" width="15.5703125" style="48" customWidth="1"/>
    <col min="6928" max="6928" width="4.5703125" style="48" customWidth="1"/>
    <col min="6929" max="6929" width="4.85546875" style="48" customWidth="1"/>
    <col min="6930" max="6930" width="3.140625" style="48" customWidth="1"/>
    <col min="6931" max="7168" width="8.85546875" style="48"/>
    <col min="7169" max="7169" width="9.42578125" style="48" customWidth="1"/>
    <col min="7170" max="7177" width="0" style="48" hidden="1" customWidth="1"/>
    <col min="7178" max="7178" width="2.7109375" style="48" customWidth="1"/>
    <col min="7179" max="7179" width="2.28515625" style="48" customWidth="1"/>
    <col min="7180" max="7180" width="69.140625" style="48" customWidth="1"/>
    <col min="7181" max="7181" width="2.28515625" style="48" customWidth="1"/>
    <col min="7182" max="7182" width="79.5703125" style="48" customWidth="1"/>
    <col min="7183" max="7183" width="15.5703125" style="48" customWidth="1"/>
    <col min="7184" max="7184" width="4.5703125" style="48" customWidth="1"/>
    <col min="7185" max="7185" width="4.85546875" style="48" customWidth="1"/>
    <col min="7186" max="7186" width="3.140625" style="48" customWidth="1"/>
    <col min="7187" max="7424" width="8.85546875" style="48"/>
    <col min="7425" max="7425" width="9.42578125" style="48" customWidth="1"/>
    <col min="7426" max="7433" width="0" style="48" hidden="1" customWidth="1"/>
    <col min="7434" max="7434" width="2.7109375" style="48" customWidth="1"/>
    <col min="7435" max="7435" width="2.28515625" style="48" customWidth="1"/>
    <col min="7436" max="7436" width="69.140625" style="48" customWidth="1"/>
    <col min="7437" max="7437" width="2.28515625" style="48" customWidth="1"/>
    <col min="7438" max="7438" width="79.5703125" style="48" customWidth="1"/>
    <col min="7439" max="7439" width="15.5703125" style="48" customWidth="1"/>
    <col min="7440" max="7440" width="4.5703125" style="48" customWidth="1"/>
    <col min="7441" max="7441" width="4.85546875" style="48" customWidth="1"/>
    <col min="7442" max="7442" width="3.140625" style="48" customWidth="1"/>
    <col min="7443" max="7680" width="8.85546875" style="48"/>
    <col min="7681" max="7681" width="9.42578125" style="48" customWidth="1"/>
    <col min="7682" max="7689" width="0" style="48" hidden="1" customWidth="1"/>
    <col min="7690" max="7690" width="2.7109375" style="48" customWidth="1"/>
    <col min="7691" max="7691" width="2.28515625" style="48" customWidth="1"/>
    <col min="7692" max="7692" width="69.140625" style="48" customWidth="1"/>
    <col min="7693" max="7693" width="2.28515625" style="48" customWidth="1"/>
    <col min="7694" max="7694" width="79.5703125" style="48" customWidth="1"/>
    <col min="7695" max="7695" width="15.5703125" style="48" customWidth="1"/>
    <col min="7696" max="7696" width="4.5703125" style="48" customWidth="1"/>
    <col min="7697" max="7697" width="4.85546875" style="48" customWidth="1"/>
    <col min="7698" max="7698" width="3.140625" style="48" customWidth="1"/>
    <col min="7699" max="7936" width="8.85546875" style="48"/>
    <col min="7937" max="7937" width="9.42578125" style="48" customWidth="1"/>
    <col min="7938" max="7945" width="0" style="48" hidden="1" customWidth="1"/>
    <col min="7946" max="7946" width="2.7109375" style="48" customWidth="1"/>
    <col min="7947" max="7947" width="2.28515625" style="48" customWidth="1"/>
    <col min="7948" max="7948" width="69.140625" style="48" customWidth="1"/>
    <col min="7949" max="7949" width="2.28515625" style="48" customWidth="1"/>
    <col min="7950" max="7950" width="79.5703125" style="48" customWidth="1"/>
    <col min="7951" max="7951" width="15.5703125" style="48" customWidth="1"/>
    <col min="7952" max="7952" width="4.5703125" style="48" customWidth="1"/>
    <col min="7953" max="7953" width="4.85546875" style="48" customWidth="1"/>
    <col min="7954" max="7954" width="3.140625" style="48" customWidth="1"/>
    <col min="7955" max="8192" width="8.85546875" style="48"/>
    <col min="8193" max="8193" width="9.42578125" style="48" customWidth="1"/>
    <col min="8194" max="8201" width="0" style="48" hidden="1" customWidth="1"/>
    <col min="8202" max="8202" width="2.7109375" style="48" customWidth="1"/>
    <col min="8203" max="8203" width="2.28515625" style="48" customWidth="1"/>
    <col min="8204" max="8204" width="69.140625" style="48" customWidth="1"/>
    <col min="8205" max="8205" width="2.28515625" style="48" customWidth="1"/>
    <col min="8206" max="8206" width="79.5703125" style="48" customWidth="1"/>
    <col min="8207" max="8207" width="15.5703125" style="48" customWidth="1"/>
    <col min="8208" max="8208" width="4.5703125" style="48" customWidth="1"/>
    <col min="8209" max="8209" width="4.85546875" style="48" customWidth="1"/>
    <col min="8210" max="8210" width="3.140625" style="48" customWidth="1"/>
    <col min="8211" max="8448" width="8.85546875" style="48"/>
    <col min="8449" max="8449" width="9.42578125" style="48" customWidth="1"/>
    <col min="8450" max="8457" width="0" style="48" hidden="1" customWidth="1"/>
    <col min="8458" max="8458" width="2.7109375" style="48" customWidth="1"/>
    <col min="8459" max="8459" width="2.28515625" style="48" customWidth="1"/>
    <col min="8460" max="8460" width="69.140625" style="48" customWidth="1"/>
    <col min="8461" max="8461" width="2.28515625" style="48" customWidth="1"/>
    <col min="8462" max="8462" width="79.5703125" style="48" customWidth="1"/>
    <col min="8463" max="8463" width="15.5703125" style="48" customWidth="1"/>
    <col min="8464" max="8464" width="4.5703125" style="48" customWidth="1"/>
    <col min="8465" max="8465" width="4.85546875" style="48" customWidth="1"/>
    <col min="8466" max="8466" width="3.140625" style="48" customWidth="1"/>
    <col min="8467" max="8704" width="8.85546875" style="48"/>
    <col min="8705" max="8705" width="9.42578125" style="48" customWidth="1"/>
    <col min="8706" max="8713" width="0" style="48" hidden="1" customWidth="1"/>
    <col min="8714" max="8714" width="2.7109375" style="48" customWidth="1"/>
    <col min="8715" max="8715" width="2.28515625" style="48" customWidth="1"/>
    <col min="8716" max="8716" width="69.140625" style="48" customWidth="1"/>
    <col min="8717" max="8717" width="2.28515625" style="48" customWidth="1"/>
    <col min="8718" max="8718" width="79.5703125" style="48" customWidth="1"/>
    <col min="8719" max="8719" width="15.5703125" style="48" customWidth="1"/>
    <col min="8720" max="8720" width="4.5703125" style="48" customWidth="1"/>
    <col min="8721" max="8721" width="4.85546875" style="48" customWidth="1"/>
    <col min="8722" max="8722" width="3.140625" style="48" customWidth="1"/>
    <col min="8723" max="8960" width="8.85546875" style="48"/>
    <col min="8961" max="8961" width="9.42578125" style="48" customWidth="1"/>
    <col min="8962" max="8969" width="0" style="48" hidden="1" customWidth="1"/>
    <col min="8970" max="8970" width="2.7109375" style="48" customWidth="1"/>
    <col min="8971" max="8971" width="2.28515625" style="48" customWidth="1"/>
    <col min="8972" max="8972" width="69.140625" style="48" customWidth="1"/>
    <col min="8973" max="8973" width="2.28515625" style="48" customWidth="1"/>
    <col min="8974" max="8974" width="79.5703125" style="48" customWidth="1"/>
    <col min="8975" max="8975" width="15.5703125" style="48" customWidth="1"/>
    <col min="8976" max="8976" width="4.5703125" style="48" customWidth="1"/>
    <col min="8977" max="8977" width="4.85546875" style="48" customWidth="1"/>
    <col min="8978" max="8978" width="3.140625" style="48" customWidth="1"/>
    <col min="8979" max="9216" width="8.85546875" style="48"/>
    <col min="9217" max="9217" width="9.42578125" style="48" customWidth="1"/>
    <col min="9218" max="9225" width="0" style="48" hidden="1" customWidth="1"/>
    <col min="9226" max="9226" width="2.7109375" style="48" customWidth="1"/>
    <col min="9227" max="9227" width="2.28515625" style="48" customWidth="1"/>
    <col min="9228" max="9228" width="69.140625" style="48" customWidth="1"/>
    <col min="9229" max="9229" width="2.28515625" style="48" customWidth="1"/>
    <col min="9230" max="9230" width="79.5703125" style="48" customWidth="1"/>
    <col min="9231" max="9231" width="15.5703125" style="48" customWidth="1"/>
    <col min="9232" max="9232" width="4.5703125" style="48" customWidth="1"/>
    <col min="9233" max="9233" width="4.85546875" style="48" customWidth="1"/>
    <col min="9234" max="9234" width="3.140625" style="48" customWidth="1"/>
    <col min="9235" max="9472" width="8.85546875" style="48"/>
    <col min="9473" max="9473" width="9.42578125" style="48" customWidth="1"/>
    <col min="9474" max="9481" width="0" style="48" hidden="1" customWidth="1"/>
    <col min="9482" max="9482" width="2.7109375" style="48" customWidth="1"/>
    <col min="9483" max="9483" width="2.28515625" style="48" customWidth="1"/>
    <col min="9484" max="9484" width="69.140625" style="48" customWidth="1"/>
    <col min="9485" max="9485" width="2.28515625" style="48" customWidth="1"/>
    <col min="9486" max="9486" width="79.5703125" style="48" customWidth="1"/>
    <col min="9487" max="9487" width="15.5703125" style="48" customWidth="1"/>
    <col min="9488" max="9488" width="4.5703125" style="48" customWidth="1"/>
    <col min="9489" max="9489" width="4.85546875" style="48" customWidth="1"/>
    <col min="9490" max="9490" width="3.140625" style="48" customWidth="1"/>
    <col min="9491" max="9728" width="8.85546875" style="48"/>
    <col min="9729" max="9729" width="9.42578125" style="48" customWidth="1"/>
    <col min="9730" max="9737" width="0" style="48" hidden="1" customWidth="1"/>
    <col min="9738" max="9738" width="2.7109375" style="48" customWidth="1"/>
    <col min="9739" max="9739" width="2.28515625" style="48" customWidth="1"/>
    <col min="9740" max="9740" width="69.140625" style="48" customWidth="1"/>
    <col min="9741" max="9741" width="2.28515625" style="48" customWidth="1"/>
    <col min="9742" max="9742" width="79.5703125" style="48" customWidth="1"/>
    <col min="9743" max="9743" width="15.5703125" style="48" customWidth="1"/>
    <col min="9744" max="9744" width="4.5703125" style="48" customWidth="1"/>
    <col min="9745" max="9745" width="4.85546875" style="48" customWidth="1"/>
    <col min="9746" max="9746" width="3.140625" style="48" customWidth="1"/>
    <col min="9747" max="9984" width="8.85546875" style="48"/>
    <col min="9985" max="9985" width="9.42578125" style="48" customWidth="1"/>
    <col min="9986" max="9993" width="0" style="48" hidden="1" customWidth="1"/>
    <col min="9994" max="9994" width="2.7109375" style="48" customWidth="1"/>
    <col min="9995" max="9995" width="2.28515625" style="48" customWidth="1"/>
    <col min="9996" max="9996" width="69.140625" style="48" customWidth="1"/>
    <col min="9997" max="9997" width="2.28515625" style="48" customWidth="1"/>
    <col min="9998" max="9998" width="79.5703125" style="48" customWidth="1"/>
    <col min="9999" max="9999" width="15.5703125" style="48" customWidth="1"/>
    <col min="10000" max="10000" width="4.5703125" style="48" customWidth="1"/>
    <col min="10001" max="10001" width="4.85546875" style="48" customWidth="1"/>
    <col min="10002" max="10002" width="3.140625" style="48" customWidth="1"/>
    <col min="10003" max="10240" width="8.85546875" style="48"/>
    <col min="10241" max="10241" width="9.42578125" style="48" customWidth="1"/>
    <col min="10242" max="10249" width="0" style="48" hidden="1" customWidth="1"/>
    <col min="10250" max="10250" width="2.7109375" style="48" customWidth="1"/>
    <col min="10251" max="10251" width="2.28515625" style="48" customWidth="1"/>
    <col min="10252" max="10252" width="69.140625" style="48" customWidth="1"/>
    <col min="10253" max="10253" width="2.28515625" style="48" customWidth="1"/>
    <col min="10254" max="10254" width="79.5703125" style="48" customWidth="1"/>
    <col min="10255" max="10255" width="15.5703125" style="48" customWidth="1"/>
    <col min="10256" max="10256" width="4.5703125" style="48" customWidth="1"/>
    <col min="10257" max="10257" width="4.85546875" style="48" customWidth="1"/>
    <col min="10258" max="10258" width="3.140625" style="48" customWidth="1"/>
    <col min="10259" max="10496" width="8.85546875" style="48"/>
    <col min="10497" max="10497" width="9.42578125" style="48" customWidth="1"/>
    <col min="10498" max="10505" width="0" style="48" hidden="1" customWidth="1"/>
    <col min="10506" max="10506" width="2.7109375" style="48" customWidth="1"/>
    <col min="10507" max="10507" width="2.28515625" style="48" customWidth="1"/>
    <col min="10508" max="10508" width="69.140625" style="48" customWidth="1"/>
    <col min="10509" max="10509" width="2.28515625" style="48" customWidth="1"/>
    <col min="10510" max="10510" width="79.5703125" style="48" customWidth="1"/>
    <col min="10511" max="10511" width="15.5703125" style="48" customWidth="1"/>
    <col min="10512" max="10512" width="4.5703125" style="48" customWidth="1"/>
    <col min="10513" max="10513" width="4.85546875" style="48" customWidth="1"/>
    <col min="10514" max="10514" width="3.140625" style="48" customWidth="1"/>
    <col min="10515" max="10752" width="8.85546875" style="48"/>
    <col min="10753" max="10753" width="9.42578125" style="48" customWidth="1"/>
    <col min="10754" max="10761" width="0" style="48" hidden="1" customWidth="1"/>
    <col min="10762" max="10762" width="2.7109375" style="48" customWidth="1"/>
    <col min="10763" max="10763" width="2.28515625" style="48" customWidth="1"/>
    <col min="10764" max="10764" width="69.140625" style="48" customWidth="1"/>
    <col min="10765" max="10765" width="2.28515625" style="48" customWidth="1"/>
    <col min="10766" max="10766" width="79.5703125" style="48" customWidth="1"/>
    <col min="10767" max="10767" width="15.5703125" style="48" customWidth="1"/>
    <col min="10768" max="10768" width="4.5703125" style="48" customWidth="1"/>
    <col min="10769" max="10769" width="4.85546875" style="48" customWidth="1"/>
    <col min="10770" max="10770" width="3.140625" style="48" customWidth="1"/>
    <col min="10771" max="11008" width="8.85546875" style="48"/>
    <col min="11009" max="11009" width="9.42578125" style="48" customWidth="1"/>
    <col min="11010" max="11017" width="0" style="48" hidden="1" customWidth="1"/>
    <col min="11018" max="11018" width="2.7109375" style="48" customWidth="1"/>
    <col min="11019" max="11019" width="2.28515625" style="48" customWidth="1"/>
    <col min="11020" max="11020" width="69.140625" style="48" customWidth="1"/>
    <col min="11021" max="11021" width="2.28515625" style="48" customWidth="1"/>
    <col min="11022" max="11022" width="79.5703125" style="48" customWidth="1"/>
    <col min="11023" max="11023" width="15.5703125" style="48" customWidth="1"/>
    <col min="11024" max="11024" width="4.5703125" style="48" customWidth="1"/>
    <col min="11025" max="11025" width="4.85546875" style="48" customWidth="1"/>
    <col min="11026" max="11026" width="3.140625" style="48" customWidth="1"/>
    <col min="11027" max="11264" width="8.85546875" style="48"/>
    <col min="11265" max="11265" width="9.42578125" style="48" customWidth="1"/>
    <col min="11266" max="11273" width="0" style="48" hidden="1" customWidth="1"/>
    <col min="11274" max="11274" width="2.7109375" style="48" customWidth="1"/>
    <col min="11275" max="11275" width="2.28515625" style="48" customWidth="1"/>
    <col min="11276" max="11276" width="69.140625" style="48" customWidth="1"/>
    <col min="11277" max="11277" width="2.28515625" style="48" customWidth="1"/>
    <col min="11278" max="11278" width="79.5703125" style="48" customWidth="1"/>
    <col min="11279" max="11279" width="15.5703125" style="48" customWidth="1"/>
    <col min="11280" max="11280" width="4.5703125" style="48" customWidth="1"/>
    <col min="11281" max="11281" width="4.85546875" style="48" customWidth="1"/>
    <col min="11282" max="11282" width="3.140625" style="48" customWidth="1"/>
    <col min="11283" max="11520" width="8.85546875" style="48"/>
    <col min="11521" max="11521" width="9.42578125" style="48" customWidth="1"/>
    <col min="11522" max="11529" width="0" style="48" hidden="1" customWidth="1"/>
    <col min="11530" max="11530" width="2.7109375" style="48" customWidth="1"/>
    <col min="11531" max="11531" width="2.28515625" style="48" customWidth="1"/>
    <col min="11532" max="11532" width="69.140625" style="48" customWidth="1"/>
    <col min="11533" max="11533" width="2.28515625" style="48" customWidth="1"/>
    <col min="11534" max="11534" width="79.5703125" style="48" customWidth="1"/>
    <col min="11535" max="11535" width="15.5703125" style="48" customWidth="1"/>
    <col min="11536" max="11536" width="4.5703125" style="48" customWidth="1"/>
    <col min="11537" max="11537" width="4.85546875" style="48" customWidth="1"/>
    <col min="11538" max="11538" width="3.140625" style="48" customWidth="1"/>
    <col min="11539" max="11776" width="8.85546875" style="48"/>
    <col min="11777" max="11777" width="9.42578125" style="48" customWidth="1"/>
    <col min="11778" max="11785" width="0" style="48" hidden="1" customWidth="1"/>
    <col min="11786" max="11786" width="2.7109375" style="48" customWidth="1"/>
    <col min="11787" max="11787" width="2.28515625" style="48" customWidth="1"/>
    <col min="11788" max="11788" width="69.140625" style="48" customWidth="1"/>
    <col min="11789" max="11789" width="2.28515625" style="48" customWidth="1"/>
    <col min="11790" max="11790" width="79.5703125" style="48" customWidth="1"/>
    <col min="11791" max="11791" width="15.5703125" style="48" customWidth="1"/>
    <col min="11792" max="11792" width="4.5703125" style="48" customWidth="1"/>
    <col min="11793" max="11793" width="4.85546875" style="48" customWidth="1"/>
    <col min="11794" max="11794" width="3.140625" style="48" customWidth="1"/>
    <col min="11795" max="12032" width="8.85546875" style="48"/>
    <col min="12033" max="12033" width="9.42578125" style="48" customWidth="1"/>
    <col min="12034" max="12041" width="0" style="48" hidden="1" customWidth="1"/>
    <col min="12042" max="12042" width="2.7109375" style="48" customWidth="1"/>
    <col min="12043" max="12043" width="2.28515625" style="48" customWidth="1"/>
    <col min="12044" max="12044" width="69.140625" style="48" customWidth="1"/>
    <col min="12045" max="12045" width="2.28515625" style="48" customWidth="1"/>
    <col min="12046" max="12046" width="79.5703125" style="48" customWidth="1"/>
    <col min="12047" max="12047" width="15.5703125" style="48" customWidth="1"/>
    <col min="12048" max="12048" width="4.5703125" style="48" customWidth="1"/>
    <col min="12049" max="12049" width="4.85546875" style="48" customWidth="1"/>
    <col min="12050" max="12050" width="3.140625" style="48" customWidth="1"/>
    <col min="12051" max="12288" width="8.85546875" style="48"/>
    <col min="12289" max="12289" width="9.42578125" style="48" customWidth="1"/>
    <col min="12290" max="12297" width="0" style="48" hidden="1" customWidth="1"/>
    <col min="12298" max="12298" width="2.7109375" style="48" customWidth="1"/>
    <col min="12299" max="12299" width="2.28515625" style="48" customWidth="1"/>
    <col min="12300" max="12300" width="69.140625" style="48" customWidth="1"/>
    <col min="12301" max="12301" width="2.28515625" style="48" customWidth="1"/>
    <col min="12302" max="12302" width="79.5703125" style="48" customWidth="1"/>
    <col min="12303" max="12303" width="15.5703125" style="48" customWidth="1"/>
    <col min="12304" max="12304" width="4.5703125" style="48" customWidth="1"/>
    <col min="12305" max="12305" width="4.85546875" style="48" customWidth="1"/>
    <col min="12306" max="12306" width="3.140625" style="48" customWidth="1"/>
    <col min="12307" max="12544" width="8.85546875" style="48"/>
    <col min="12545" max="12545" width="9.42578125" style="48" customWidth="1"/>
    <col min="12546" max="12553" width="0" style="48" hidden="1" customWidth="1"/>
    <col min="12554" max="12554" width="2.7109375" style="48" customWidth="1"/>
    <col min="12555" max="12555" width="2.28515625" style="48" customWidth="1"/>
    <col min="12556" max="12556" width="69.140625" style="48" customWidth="1"/>
    <col min="12557" max="12557" width="2.28515625" style="48" customWidth="1"/>
    <col min="12558" max="12558" width="79.5703125" style="48" customWidth="1"/>
    <col min="12559" max="12559" width="15.5703125" style="48" customWidth="1"/>
    <col min="12560" max="12560" width="4.5703125" style="48" customWidth="1"/>
    <col min="12561" max="12561" width="4.85546875" style="48" customWidth="1"/>
    <col min="12562" max="12562" width="3.140625" style="48" customWidth="1"/>
    <col min="12563" max="12800" width="8.85546875" style="48"/>
    <col min="12801" max="12801" width="9.42578125" style="48" customWidth="1"/>
    <col min="12802" max="12809" width="0" style="48" hidden="1" customWidth="1"/>
    <col min="12810" max="12810" width="2.7109375" style="48" customWidth="1"/>
    <col min="12811" max="12811" width="2.28515625" style="48" customWidth="1"/>
    <col min="12812" max="12812" width="69.140625" style="48" customWidth="1"/>
    <col min="12813" max="12813" width="2.28515625" style="48" customWidth="1"/>
    <col min="12814" max="12814" width="79.5703125" style="48" customWidth="1"/>
    <col min="12815" max="12815" width="15.5703125" style="48" customWidth="1"/>
    <col min="12816" max="12816" width="4.5703125" style="48" customWidth="1"/>
    <col min="12817" max="12817" width="4.85546875" style="48" customWidth="1"/>
    <col min="12818" max="12818" width="3.140625" style="48" customWidth="1"/>
    <col min="12819" max="13056" width="8.85546875" style="48"/>
    <col min="13057" max="13057" width="9.42578125" style="48" customWidth="1"/>
    <col min="13058" max="13065" width="0" style="48" hidden="1" customWidth="1"/>
    <col min="13066" max="13066" width="2.7109375" style="48" customWidth="1"/>
    <col min="13067" max="13067" width="2.28515625" style="48" customWidth="1"/>
    <col min="13068" max="13068" width="69.140625" style="48" customWidth="1"/>
    <col min="13069" max="13069" width="2.28515625" style="48" customWidth="1"/>
    <col min="13070" max="13070" width="79.5703125" style="48" customWidth="1"/>
    <col min="13071" max="13071" width="15.5703125" style="48" customWidth="1"/>
    <col min="13072" max="13072" width="4.5703125" style="48" customWidth="1"/>
    <col min="13073" max="13073" width="4.85546875" style="48" customWidth="1"/>
    <col min="13074" max="13074" width="3.140625" style="48" customWidth="1"/>
    <col min="13075" max="13312" width="8.85546875" style="48"/>
    <col min="13313" max="13313" width="9.42578125" style="48" customWidth="1"/>
    <col min="13314" max="13321" width="0" style="48" hidden="1" customWidth="1"/>
    <col min="13322" max="13322" width="2.7109375" style="48" customWidth="1"/>
    <col min="13323" max="13323" width="2.28515625" style="48" customWidth="1"/>
    <col min="13324" max="13324" width="69.140625" style="48" customWidth="1"/>
    <col min="13325" max="13325" width="2.28515625" style="48" customWidth="1"/>
    <col min="13326" max="13326" width="79.5703125" style="48" customWidth="1"/>
    <col min="13327" max="13327" width="15.5703125" style="48" customWidth="1"/>
    <col min="13328" max="13328" width="4.5703125" style="48" customWidth="1"/>
    <col min="13329" max="13329" width="4.85546875" style="48" customWidth="1"/>
    <col min="13330" max="13330" width="3.140625" style="48" customWidth="1"/>
    <col min="13331" max="13568" width="8.85546875" style="48"/>
    <col min="13569" max="13569" width="9.42578125" style="48" customWidth="1"/>
    <col min="13570" max="13577" width="0" style="48" hidden="1" customWidth="1"/>
    <col min="13578" max="13578" width="2.7109375" style="48" customWidth="1"/>
    <col min="13579" max="13579" width="2.28515625" style="48" customWidth="1"/>
    <col min="13580" max="13580" width="69.140625" style="48" customWidth="1"/>
    <col min="13581" max="13581" width="2.28515625" style="48" customWidth="1"/>
    <col min="13582" max="13582" width="79.5703125" style="48" customWidth="1"/>
    <col min="13583" max="13583" width="15.5703125" style="48" customWidth="1"/>
    <col min="13584" max="13584" width="4.5703125" style="48" customWidth="1"/>
    <col min="13585" max="13585" width="4.85546875" style="48" customWidth="1"/>
    <col min="13586" max="13586" width="3.140625" style="48" customWidth="1"/>
    <col min="13587" max="13824" width="8.85546875" style="48"/>
    <col min="13825" max="13825" width="9.42578125" style="48" customWidth="1"/>
    <col min="13826" max="13833" width="0" style="48" hidden="1" customWidth="1"/>
    <col min="13834" max="13834" width="2.7109375" style="48" customWidth="1"/>
    <col min="13835" max="13835" width="2.28515625" style="48" customWidth="1"/>
    <col min="13836" max="13836" width="69.140625" style="48" customWidth="1"/>
    <col min="13837" max="13837" width="2.28515625" style="48" customWidth="1"/>
    <col min="13838" max="13838" width="79.5703125" style="48" customWidth="1"/>
    <col min="13839" max="13839" width="15.5703125" style="48" customWidth="1"/>
    <col min="13840" max="13840" width="4.5703125" style="48" customWidth="1"/>
    <col min="13841" max="13841" width="4.85546875" style="48" customWidth="1"/>
    <col min="13842" max="13842" width="3.140625" style="48" customWidth="1"/>
    <col min="13843" max="14080" width="8.85546875" style="48"/>
    <col min="14081" max="14081" width="9.42578125" style="48" customWidth="1"/>
    <col min="14082" max="14089" width="0" style="48" hidden="1" customWidth="1"/>
    <col min="14090" max="14090" width="2.7109375" style="48" customWidth="1"/>
    <col min="14091" max="14091" width="2.28515625" style="48" customWidth="1"/>
    <col min="14092" max="14092" width="69.140625" style="48" customWidth="1"/>
    <col min="14093" max="14093" width="2.28515625" style="48" customWidth="1"/>
    <col min="14094" max="14094" width="79.5703125" style="48" customWidth="1"/>
    <col min="14095" max="14095" width="15.5703125" style="48" customWidth="1"/>
    <col min="14096" max="14096" width="4.5703125" style="48" customWidth="1"/>
    <col min="14097" max="14097" width="4.85546875" style="48" customWidth="1"/>
    <col min="14098" max="14098" width="3.140625" style="48" customWidth="1"/>
    <col min="14099" max="14336" width="8.85546875" style="48"/>
    <col min="14337" max="14337" width="9.42578125" style="48" customWidth="1"/>
    <col min="14338" max="14345" width="0" style="48" hidden="1" customWidth="1"/>
    <col min="14346" max="14346" width="2.7109375" style="48" customWidth="1"/>
    <col min="14347" max="14347" width="2.28515625" style="48" customWidth="1"/>
    <col min="14348" max="14348" width="69.140625" style="48" customWidth="1"/>
    <col min="14349" max="14349" width="2.28515625" style="48" customWidth="1"/>
    <col min="14350" max="14350" width="79.5703125" style="48" customWidth="1"/>
    <col min="14351" max="14351" width="15.5703125" style="48" customWidth="1"/>
    <col min="14352" max="14352" width="4.5703125" style="48" customWidth="1"/>
    <col min="14353" max="14353" width="4.85546875" style="48" customWidth="1"/>
    <col min="14354" max="14354" width="3.140625" style="48" customWidth="1"/>
    <col min="14355" max="14592" width="8.85546875" style="48"/>
    <col min="14593" max="14593" width="9.42578125" style="48" customWidth="1"/>
    <col min="14594" max="14601" width="0" style="48" hidden="1" customWidth="1"/>
    <col min="14602" max="14602" width="2.7109375" style="48" customWidth="1"/>
    <col min="14603" max="14603" width="2.28515625" style="48" customWidth="1"/>
    <col min="14604" max="14604" width="69.140625" style="48" customWidth="1"/>
    <col min="14605" max="14605" width="2.28515625" style="48" customWidth="1"/>
    <col min="14606" max="14606" width="79.5703125" style="48" customWidth="1"/>
    <col min="14607" max="14607" width="15.5703125" style="48" customWidth="1"/>
    <col min="14608" max="14608" width="4.5703125" style="48" customWidth="1"/>
    <col min="14609" max="14609" width="4.85546875" style="48" customWidth="1"/>
    <col min="14610" max="14610" width="3.140625" style="48" customWidth="1"/>
    <col min="14611" max="14848" width="8.85546875" style="48"/>
    <col min="14849" max="14849" width="9.42578125" style="48" customWidth="1"/>
    <col min="14850" max="14857" width="0" style="48" hidden="1" customWidth="1"/>
    <col min="14858" max="14858" width="2.7109375" style="48" customWidth="1"/>
    <col min="14859" max="14859" width="2.28515625" style="48" customWidth="1"/>
    <col min="14860" max="14860" width="69.140625" style="48" customWidth="1"/>
    <col min="14861" max="14861" width="2.28515625" style="48" customWidth="1"/>
    <col min="14862" max="14862" width="79.5703125" style="48" customWidth="1"/>
    <col min="14863" max="14863" width="15.5703125" style="48" customWidth="1"/>
    <col min="14864" max="14864" width="4.5703125" style="48" customWidth="1"/>
    <col min="14865" max="14865" width="4.85546875" style="48" customWidth="1"/>
    <col min="14866" max="14866" width="3.140625" style="48" customWidth="1"/>
    <col min="14867" max="15104" width="8.85546875" style="48"/>
    <col min="15105" max="15105" width="9.42578125" style="48" customWidth="1"/>
    <col min="15106" max="15113" width="0" style="48" hidden="1" customWidth="1"/>
    <col min="15114" max="15114" width="2.7109375" style="48" customWidth="1"/>
    <col min="15115" max="15115" width="2.28515625" style="48" customWidth="1"/>
    <col min="15116" max="15116" width="69.140625" style="48" customWidth="1"/>
    <col min="15117" max="15117" width="2.28515625" style="48" customWidth="1"/>
    <col min="15118" max="15118" width="79.5703125" style="48" customWidth="1"/>
    <col min="15119" max="15119" width="15.5703125" style="48" customWidth="1"/>
    <col min="15120" max="15120" width="4.5703125" style="48" customWidth="1"/>
    <col min="15121" max="15121" width="4.85546875" style="48" customWidth="1"/>
    <col min="15122" max="15122" width="3.140625" style="48" customWidth="1"/>
    <col min="15123" max="15360" width="8.85546875" style="48"/>
    <col min="15361" max="15361" width="9.42578125" style="48" customWidth="1"/>
    <col min="15362" max="15369" width="0" style="48" hidden="1" customWidth="1"/>
    <col min="15370" max="15370" width="2.7109375" style="48" customWidth="1"/>
    <col min="15371" max="15371" width="2.28515625" style="48" customWidth="1"/>
    <col min="15372" max="15372" width="69.140625" style="48" customWidth="1"/>
    <col min="15373" max="15373" width="2.28515625" style="48" customWidth="1"/>
    <col min="15374" max="15374" width="79.5703125" style="48" customWidth="1"/>
    <col min="15375" max="15375" width="15.5703125" style="48" customWidth="1"/>
    <col min="15376" max="15376" width="4.5703125" style="48" customWidth="1"/>
    <col min="15377" max="15377" width="4.85546875" style="48" customWidth="1"/>
    <col min="15378" max="15378" width="3.140625" style="48" customWidth="1"/>
    <col min="15379" max="15616" width="8.85546875" style="48"/>
    <col min="15617" max="15617" width="9.42578125" style="48" customWidth="1"/>
    <col min="15618" max="15625" width="0" style="48" hidden="1" customWidth="1"/>
    <col min="15626" max="15626" width="2.7109375" style="48" customWidth="1"/>
    <col min="15627" max="15627" width="2.28515625" style="48" customWidth="1"/>
    <col min="15628" max="15628" width="69.140625" style="48" customWidth="1"/>
    <col min="15629" max="15629" width="2.28515625" style="48" customWidth="1"/>
    <col min="15630" max="15630" width="79.5703125" style="48" customWidth="1"/>
    <col min="15631" max="15631" width="15.5703125" style="48" customWidth="1"/>
    <col min="15632" max="15632" width="4.5703125" style="48" customWidth="1"/>
    <col min="15633" max="15633" width="4.85546875" style="48" customWidth="1"/>
    <col min="15634" max="15634" width="3.140625" style="48" customWidth="1"/>
    <col min="15635" max="15872" width="8.85546875" style="48"/>
    <col min="15873" max="15873" width="9.42578125" style="48" customWidth="1"/>
    <col min="15874" max="15881" width="0" style="48" hidden="1" customWidth="1"/>
    <col min="15882" max="15882" width="2.7109375" style="48" customWidth="1"/>
    <col min="15883" max="15883" width="2.28515625" style="48" customWidth="1"/>
    <col min="15884" max="15884" width="69.140625" style="48" customWidth="1"/>
    <col min="15885" max="15885" width="2.28515625" style="48" customWidth="1"/>
    <col min="15886" max="15886" width="79.5703125" style="48" customWidth="1"/>
    <col min="15887" max="15887" width="15.5703125" style="48" customWidth="1"/>
    <col min="15888" max="15888" width="4.5703125" style="48" customWidth="1"/>
    <col min="15889" max="15889" width="4.85546875" style="48" customWidth="1"/>
    <col min="15890" max="15890" width="3.140625" style="48" customWidth="1"/>
    <col min="15891" max="16128" width="8.85546875" style="48"/>
    <col min="16129" max="16129" width="9.42578125" style="48" customWidth="1"/>
    <col min="16130" max="16137" width="0" style="48" hidden="1" customWidth="1"/>
    <col min="16138" max="16138" width="2.7109375" style="48" customWidth="1"/>
    <col min="16139" max="16139" width="2.28515625" style="48" customWidth="1"/>
    <col min="16140" max="16140" width="69.140625" style="48" customWidth="1"/>
    <col min="16141" max="16141" width="2.28515625" style="48" customWidth="1"/>
    <col min="16142" max="16142" width="79.5703125" style="48" customWidth="1"/>
    <col min="16143" max="16143" width="15.5703125" style="48" customWidth="1"/>
    <col min="16144" max="16144" width="4.5703125" style="48" customWidth="1"/>
    <col min="16145" max="16145" width="4.85546875" style="48" customWidth="1"/>
    <col min="16146" max="16146" width="3.140625" style="48" customWidth="1"/>
    <col min="16147" max="16384" width="8.85546875" style="48"/>
  </cols>
  <sheetData>
    <row r="1" spans="1:20" s="31" customFormat="1" ht="45" customHeight="1">
      <c r="A1" s="31" t="s">
        <v>2670</v>
      </c>
      <c r="G1" s="2"/>
      <c r="H1" s="2"/>
      <c r="I1" s="2"/>
      <c r="J1" s="2"/>
      <c r="O1" s="32"/>
      <c r="P1" s="227"/>
      <c r="Q1" s="227"/>
      <c r="R1" s="227"/>
      <c r="S1" s="227"/>
    </row>
    <row r="2" spans="1:20" s="35" customFormat="1">
      <c r="A2" s="77" t="s">
        <v>291</v>
      </c>
      <c r="B2" s="77" t="s">
        <v>292</v>
      </c>
      <c r="C2" s="77" t="s">
        <v>0</v>
      </c>
      <c r="D2" s="77" t="s">
        <v>1</v>
      </c>
      <c r="E2" s="77" t="s">
        <v>2</v>
      </c>
      <c r="F2" s="77" t="s">
        <v>3</v>
      </c>
      <c r="G2" s="5" t="s">
        <v>4</v>
      </c>
      <c r="H2" s="5" t="s">
        <v>5</v>
      </c>
      <c r="I2" s="5" t="s">
        <v>550</v>
      </c>
      <c r="J2" s="5" t="s">
        <v>551</v>
      </c>
      <c r="K2" s="508" t="s">
        <v>7</v>
      </c>
      <c r="L2" s="508"/>
      <c r="M2" s="77" t="s">
        <v>8</v>
      </c>
      <c r="N2" s="33"/>
      <c r="O2" s="34" t="s">
        <v>9</v>
      </c>
      <c r="P2" s="35" t="s">
        <v>294</v>
      </c>
      <c r="Q2" s="35" t="s">
        <v>293</v>
      </c>
      <c r="R2" s="77" t="s">
        <v>10</v>
      </c>
      <c r="S2" s="35" t="s">
        <v>295</v>
      </c>
      <c r="T2" s="35" t="s">
        <v>1033</v>
      </c>
    </row>
    <row r="3" spans="1:20" s="40" customFormat="1">
      <c r="A3" s="40" t="s">
        <v>2671</v>
      </c>
      <c r="H3" s="375"/>
      <c r="I3" s="375"/>
      <c r="J3" s="375"/>
      <c r="M3" s="40" t="s">
        <v>2672</v>
      </c>
      <c r="N3" s="24"/>
      <c r="O3" s="39"/>
      <c r="S3" s="41">
        <v>0</v>
      </c>
    </row>
    <row r="4" spans="1:20" s="157" customFormat="1" ht="32.25" customHeight="1">
      <c r="A4" s="48" t="s">
        <v>2673</v>
      </c>
      <c r="B4" s="48"/>
      <c r="C4" s="48" t="s">
        <v>11</v>
      </c>
      <c r="D4" s="48" t="s">
        <v>137</v>
      </c>
      <c r="E4" s="48" t="s">
        <v>26</v>
      </c>
      <c r="F4" s="48" t="s">
        <v>54</v>
      </c>
      <c r="H4" s="376"/>
      <c r="I4" s="376"/>
      <c r="J4" s="376"/>
      <c r="K4" s="534" t="s">
        <v>2674</v>
      </c>
      <c r="L4" s="534"/>
      <c r="M4" s="511" t="s">
        <v>2675</v>
      </c>
      <c r="N4" s="511"/>
      <c r="R4" s="48"/>
      <c r="S4" s="377"/>
    </row>
    <row r="5" spans="1:20" s="343" customFormat="1">
      <c r="A5" s="343" t="s">
        <v>2676</v>
      </c>
      <c r="H5" s="353"/>
      <c r="I5" s="353"/>
      <c r="J5" s="353"/>
      <c r="N5" s="351"/>
      <c r="O5" s="378"/>
      <c r="S5" s="342"/>
    </row>
    <row r="6" spans="1:20" s="51" customFormat="1">
      <c r="A6" s="44" t="s">
        <v>2677</v>
      </c>
      <c r="B6" s="44"/>
      <c r="C6" s="44" t="s">
        <v>11</v>
      </c>
      <c r="D6" s="44" t="s">
        <v>137</v>
      </c>
      <c r="E6" s="44" t="s">
        <v>26</v>
      </c>
      <c r="F6" s="44" t="s">
        <v>54</v>
      </c>
      <c r="H6" s="30"/>
      <c r="I6" s="30"/>
      <c r="J6" s="30"/>
      <c r="K6" s="533" t="s">
        <v>2678</v>
      </c>
      <c r="L6" s="533"/>
      <c r="M6" s="509" t="s">
        <v>2679</v>
      </c>
      <c r="N6" s="509"/>
      <c r="R6" s="44"/>
      <c r="S6" s="41"/>
    </row>
    <row r="7" spans="1:20" s="51" customFormat="1">
      <c r="A7" s="44" t="s">
        <v>2680</v>
      </c>
      <c r="B7" s="44"/>
      <c r="C7" s="44" t="s">
        <v>11</v>
      </c>
      <c r="D7" s="44" t="s">
        <v>137</v>
      </c>
      <c r="E7" s="44" t="s">
        <v>26</v>
      </c>
      <c r="F7" s="44" t="s">
        <v>54</v>
      </c>
      <c r="H7" s="30"/>
      <c r="I7" s="30"/>
      <c r="J7" s="30"/>
      <c r="K7" s="533" t="s">
        <v>2681</v>
      </c>
      <c r="L7" s="533"/>
      <c r="M7" s="509" t="s">
        <v>2682</v>
      </c>
      <c r="N7" s="509"/>
      <c r="R7" s="44"/>
      <c r="S7" s="41"/>
    </row>
    <row r="8" spans="1:20" s="51" customFormat="1">
      <c r="A8" s="44" t="s">
        <v>2683</v>
      </c>
      <c r="B8" s="44"/>
      <c r="C8" s="44" t="s">
        <v>11</v>
      </c>
      <c r="D8" s="44" t="s">
        <v>137</v>
      </c>
      <c r="E8" s="44" t="s">
        <v>26</v>
      </c>
      <c r="F8" s="44" t="s">
        <v>54</v>
      </c>
      <c r="H8" s="30"/>
      <c r="I8" s="30"/>
      <c r="J8" s="30"/>
      <c r="K8" s="533" t="s">
        <v>2684</v>
      </c>
      <c r="L8" s="533"/>
      <c r="M8" s="509" t="s">
        <v>2685</v>
      </c>
      <c r="N8" s="509"/>
      <c r="R8" s="44"/>
      <c r="S8" s="41"/>
    </row>
    <row r="9" spans="1:20" s="51" customFormat="1">
      <c r="A9" s="44" t="s">
        <v>2686</v>
      </c>
      <c r="B9" s="44"/>
      <c r="C9" s="44" t="s">
        <v>11</v>
      </c>
      <c r="D9" s="44" t="s">
        <v>137</v>
      </c>
      <c r="E9" s="44" t="s">
        <v>26</v>
      </c>
      <c r="F9" s="44" t="s">
        <v>54</v>
      </c>
      <c r="H9" s="30"/>
      <c r="I9" s="30"/>
      <c r="J9" s="30"/>
      <c r="K9" s="533" t="s">
        <v>2687</v>
      </c>
      <c r="L9" s="533"/>
      <c r="M9" s="509" t="s">
        <v>2688</v>
      </c>
      <c r="N9" s="509"/>
      <c r="R9" s="44"/>
      <c r="S9" s="41"/>
    </row>
    <row r="10" spans="1:20" s="51" customFormat="1">
      <c r="A10" s="44" t="s">
        <v>2689</v>
      </c>
      <c r="B10" s="44"/>
      <c r="C10" s="44" t="s">
        <v>11</v>
      </c>
      <c r="D10" s="44" t="s">
        <v>137</v>
      </c>
      <c r="E10" s="44" t="s">
        <v>26</v>
      </c>
      <c r="F10" s="44" t="s">
        <v>54</v>
      </c>
      <c r="H10" s="30"/>
      <c r="I10" s="30"/>
      <c r="J10" s="30"/>
      <c r="K10" s="533" t="s">
        <v>2690</v>
      </c>
      <c r="L10" s="533"/>
      <c r="M10" s="509" t="s">
        <v>2691</v>
      </c>
      <c r="N10" s="509"/>
      <c r="R10" s="44"/>
      <c r="S10" s="41"/>
    </row>
    <row r="11" spans="1:20" s="51" customFormat="1">
      <c r="A11" s="44" t="s">
        <v>2692</v>
      </c>
      <c r="B11" s="44"/>
      <c r="C11" s="44" t="s">
        <v>11</v>
      </c>
      <c r="D11" s="44" t="s">
        <v>137</v>
      </c>
      <c r="E11" s="44" t="s">
        <v>26</v>
      </c>
      <c r="F11" s="44" t="s">
        <v>54</v>
      </c>
      <c r="H11" s="30"/>
      <c r="I11" s="30"/>
      <c r="J11" s="30"/>
      <c r="K11" s="533" t="s">
        <v>2693</v>
      </c>
      <c r="L11" s="533"/>
      <c r="M11" s="509" t="s">
        <v>2694</v>
      </c>
      <c r="N11" s="509"/>
      <c r="R11" s="44"/>
      <c r="S11" s="41"/>
    </row>
    <row r="12" spans="1:20" s="343" customFormat="1">
      <c r="A12" s="343" t="s">
        <v>2695</v>
      </c>
      <c r="H12" s="353"/>
      <c r="I12" s="353"/>
      <c r="J12" s="353"/>
      <c r="N12" s="351"/>
      <c r="O12" s="378"/>
      <c r="S12" s="342"/>
    </row>
    <row r="13" spans="1:20" s="35" customFormat="1">
      <c r="A13" s="48"/>
      <c r="B13" s="48"/>
      <c r="C13" s="44" t="s">
        <v>24</v>
      </c>
      <c r="D13" s="44" t="s">
        <v>2696</v>
      </c>
      <c r="E13" s="44" t="s">
        <v>58</v>
      </c>
      <c r="F13" s="44" t="s">
        <v>59</v>
      </c>
      <c r="G13" s="51"/>
      <c r="H13" s="30"/>
      <c r="I13" s="30"/>
      <c r="J13" s="30"/>
      <c r="K13" s="75"/>
      <c r="L13" s="75" t="s">
        <v>2697</v>
      </c>
      <c r="M13" s="49" t="s">
        <v>2698</v>
      </c>
      <c r="N13" s="44"/>
      <c r="O13" s="42"/>
      <c r="P13" s="51"/>
      <c r="Q13" s="51"/>
      <c r="R13" s="48"/>
      <c r="S13" s="41"/>
    </row>
    <row r="14" spans="1:20" s="35" customFormat="1">
      <c r="A14" s="48"/>
      <c r="B14" s="48"/>
      <c r="C14" s="44" t="s">
        <v>24</v>
      </c>
      <c r="D14" s="44" t="s">
        <v>2696</v>
      </c>
      <c r="E14" s="44" t="s">
        <v>58</v>
      </c>
      <c r="F14" s="44" t="s">
        <v>59</v>
      </c>
      <c r="G14" s="51"/>
      <c r="H14" s="30"/>
      <c r="I14" s="30"/>
      <c r="J14" s="30"/>
      <c r="K14" s="75"/>
      <c r="L14" s="75" t="s">
        <v>2699</v>
      </c>
      <c r="M14" s="49" t="s">
        <v>2700</v>
      </c>
      <c r="N14" s="44"/>
      <c r="O14" s="42"/>
      <c r="P14" s="51"/>
      <c r="Q14" s="51"/>
      <c r="R14" s="48"/>
      <c r="S14" s="41"/>
    </row>
    <row r="15" spans="1:20" s="35" customFormat="1">
      <c r="A15" s="48"/>
      <c r="B15" s="48"/>
      <c r="C15" s="44" t="s">
        <v>24</v>
      </c>
      <c r="D15" s="44" t="s">
        <v>2696</v>
      </c>
      <c r="E15" s="44" t="s">
        <v>58</v>
      </c>
      <c r="F15" s="44" t="s">
        <v>59</v>
      </c>
      <c r="G15" s="51"/>
      <c r="H15" s="30"/>
      <c r="I15" s="30"/>
      <c r="J15" s="30"/>
      <c r="K15" s="75"/>
      <c r="L15" s="75" t="s">
        <v>2701</v>
      </c>
      <c r="M15" s="49" t="s">
        <v>2702</v>
      </c>
      <c r="N15" s="44"/>
      <c r="O15" s="42"/>
      <c r="P15" s="51"/>
      <c r="Q15" s="51"/>
      <c r="R15" s="48"/>
      <c r="S15" s="41"/>
    </row>
    <row r="16" spans="1:20" s="35" customFormat="1">
      <c r="A16" s="49"/>
      <c r="B16" s="48"/>
      <c r="C16" s="44" t="s">
        <v>24</v>
      </c>
      <c r="D16" s="44" t="s">
        <v>2696</v>
      </c>
      <c r="E16" s="44" t="s">
        <v>58</v>
      </c>
      <c r="F16" s="44" t="s">
        <v>59</v>
      </c>
      <c r="G16" s="51"/>
      <c r="H16" s="30"/>
      <c r="I16" s="30"/>
      <c r="J16" s="30"/>
      <c r="K16" s="75"/>
      <c r="L16" s="75" t="s">
        <v>484</v>
      </c>
      <c r="M16" s="49" t="s">
        <v>485</v>
      </c>
      <c r="N16" s="44"/>
      <c r="O16" s="42"/>
      <c r="P16" s="51"/>
      <c r="Q16" s="51"/>
      <c r="R16" s="48"/>
      <c r="S16" s="41"/>
    </row>
    <row r="17" spans="1:19" s="40" customFormat="1">
      <c r="A17" s="40" t="s">
        <v>2703</v>
      </c>
      <c r="H17" s="375"/>
      <c r="I17" s="375"/>
      <c r="J17" s="375"/>
      <c r="N17" s="24"/>
      <c r="O17" s="39"/>
      <c r="S17" s="41">
        <v>0</v>
      </c>
    </row>
    <row r="18" spans="1:19" s="343" customFormat="1">
      <c r="A18" s="343" t="s">
        <v>2704</v>
      </c>
      <c r="H18" s="353"/>
      <c r="I18" s="353"/>
      <c r="J18" s="353"/>
      <c r="N18" s="351"/>
      <c r="O18" s="378"/>
      <c r="S18" s="342"/>
    </row>
    <row r="19" spans="1:19" s="49" customFormat="1">
      <c r="A19" s="49" t="s">
        <v>2705</v>
      </c>
      <c r="G19" s="27"/>
      <c r="H19" s="27"/>
      <c r="I19" s="27"/>
      <c r="J19" s="27"/>
      <c r="K19" s="525" t="s">
        <v>2706</v>
      </c>
      <c r="L19" s="525"/>
      <c r="M19" s="525" t="s">
        <v>2707</v>
      </c>
      <c r="N19" s="525"/>
      <c r="O19" s="62"/>
    </row>
    <row r="20" spans="1:19" s="49" customFormat="1" ht="31.5" customHeight="1">
      <c r="A20" s="49" t="s">
        <v>2708</v>
      </c>
      <c r="G20" s="27"/>
      <c r="H20" s="27"/>
      <c r="I20" s="27"/>
      <c r="J20" s="27"/>
      <c r="K20" s="525" t="s">
        <v>2709</v>
      </c>
      <c r="L20" s="525"/>
      <c r="M20" s="509" t="s">
        <v>2710</v>
      </c>
      <c r="N20" s="509"/>
      <c r="O20" s="62"/>
    </row>
    <row r="21" spans="1:19" s="49" customFormat="1">
      <c r="A21" s="49" t="s">
        <v>2711</v>
      </c>
      <c r="G21" s="27"/>
      <c r="H21" s="27"/>
      <c r="I21" s="27"/>
      <c r="J21" s="27"/>
      <c r="K21" s="525" t="s">
        <v>2712</v>
      </c>
      <c r="L21" s="525"/>
      <c r="M21" s="525" t="s">
        <v>2713</v>
      </c>
      <c r="N21" s="525"/>
      <c r="O21" s="62"/>
    </row>
    <row r="22" spans="1:19" s="343" customFormat="1">
      <c r="A22" s="343" t="s">
        <v>2695</v>
      </c>
      <c r="H22" s="353"/>
      <c r="I22" s="353"/>
      <c r="J22" s="353"/>
      <c r="N22" s="351"/>
      <c r="O22" s="378"/>
      <c r="S22" s="342"/>
    </row>
    <row r="23" spans="1:19">
      <c r="K23" s="44" t="s">
        <v>2714</v>
      </c>
      <c r="M23" s="49" t="s">
        <v>2715</v>
      </c>
    </row>
    <row r="24" spans="1:19">
      <c r="K24" s="44" t="s">
        <v>2716</v>
      </c>
      <c r="M24" s="49" t="s">
        <v>2717</v>
      </c>
    </row>
    <row r="25" spans="1:19">
      <c r="K25" s="44" t="s">
        <v>2718</v>
      </c>
      <c r="M25" s="49" t="s">
        <v>2719</v>
      </c>
    </row>
    <row r="26" spans="1:19">
      <c r="K26" s="44" t="s">
        <v>2253</v>
      </c>
      <c r="M26" s="49" t="s">
        <v>2254</v>
      </c>
    </row>
    <row r="27" spans="1:19" s="40" customFormat="1">
      <c r="A27" s="40" t="s">
        <v>2720</v>
      </c>
      <c r="H27" s="375"/>
      <c r="I27" s="375"/>
      <c r="J27" s="375"/>
      <c r="M27" s="40" t="s">
        <v>2672</v>
      </c>
      <c r="N27" s="24"/>
      <c r="O27" s="39"/>
      <c r="S27" s="41">
        <v>0</v>
      </c>
    </row>
    <row r="28" spans="1:19" ht="32.25" customHeight="1">
      <c r="A28" s="35" t="s">
        <v>2721</v>
      </c>
      <c r="B28" s="35"/>
      <c r="C28" s="379" t="s">
        <v>11</v>
      </c>
      <c r="D28" s="379" t="s">
        <v>137</v>
      </c>
      <c r="E28" s="379" t="s">
        <v>26</v>
      </c>
      <c r="F28" s="379" t="s">
        <v>54</v>
      </c>
      <c r="G28" s="48"/>
      <c r="H28" s="376"/>
      <c r="I28" s="376"/>
      <c r="J28" s="376"/>
      <c r="K28" s="532" t="s">
        <v>2722</v>
      </c>
      <c r="L28" s="532"/>
      <c r="M28" s="511" t="s">
        <v>2723</v>
      </c>
      <c r="N28" s="511"/>
      <c r="O28" s="157"/>
      <c r="P28" s="48"/>
      <c r="Q28" s="48"/>
      <c r="R28" s="35" t="s">
        <v>2724</v>
      </c>
      <c r="S28" s="377">
        <v>0</v>
      </c>
    </row>
    <row r="29" spans="1:19" s="51" customFormat="1" outlineLevel="1">
      <c r="A29" s="48"/>
      <c r="B29" s="48"/>
      <c r="C29" s="44" t="s">
        <v>24</v>
      </c>
      <c r="D29" s="44" t="s">
        <v>2696</v>
      </c>
      <c r="E29" s="44" t="s">
        <v>58</v>
      </c>
      <c r="F29" s="44" t="s">
        <v>59</v>
      </c>
      <c r="H29" s="30"/>
      <c r="I29" s="30"/>
      <c r="J29" s="30"/>
      <c r="K29" s="363"/>
      <c r="L29" s="363" t="s">
        <v>2725</v>
      </c>
      <c r="M29" s="44" t="s">
        <v>2726</v>
      </c>
      <c r="R29" s="48"/>
      <c r="S29" s="41" t="s">
        <v>140</v>
      </c>
    </row>
    <row r="30" spans="1:19" s="51" customFormat="1" outlineLevel="1">
      <c r="A30" s="48"/>
      <c r="B30" s="48"/>
      <c r="C30" s="44" t="s">
        <v>24</v>
      </c>
      <c r="D30" s="44" t="s">
        <v>2696</v>
      </c>
      <c r="E30" s="44" t="s">
        <v>58</v>
      </c>
      <c r="F30" s="44" t="s">
        <v>59</v>
      </c>
      <c r="H30" s="30"/>
      <c r="I30" s="30"/>
      <c r="J30" s="30"/>
      <c r="K30" s="363"/>
      <c r="L30" s="363" t="s">
        <v>2727</v>
      </c>
      <c r="M30" s="44" t="s">
        <v>2728</v>
      </c>
      <c r="R30" s="48"/>
      <c r="S30" s="41" t="s">
        <v>140</v>
      </c>
    </row>
    <row r="31" spans="1:19" s="51" customFormat="1" outlineLevel="1">
      <c r="A31" s="48"/>
      <c r="B31" s="48"/>
      <c r="C31" s="44" t="s">
        <v>24</v>
      </c>
      <c r="D31" s="44" t="s">
        <v>2696</v>
      </c>
      <c r="E31" s="44" t="s">
        <v>58</v>
      </c>
      <c r="F31" s="44" t="s">
        <v>59</v>
      </c>
      <c r="H31" s="30"/>
      <c r="I31" s="30"/>
      <c r="J31" s="30"/>
      <c r="K31" s="363"/>
      <c r="L31" s="363" t="s">
        <v>2729</v>
      </c>
      <c r="M31" s="44" t="s">
        <v>2730</v>
      </c>
      <c r="R31" s="48"/>
      <c r="S31" s="41" t="s">
        <v>140</v>
      </c>
    </row>
    <row r="32" spans="1:19" s="157" customFormat="1" ht="36" customHeight="1">
      <c r="A32" s="35" t="s">
        <v>2731</v>
      </c>
      <c r="B32" s="35"/>
      <c r="C32" s="379" t="s">
        <v>11</v>
      </c>
      <c r="D32" s="379" t="s">
        <v>137</v>
      </c>
      <c r="E32" s="379" t="s">
        <v>26</v>
      </c>
      <c r="F32" s="379" t="s">
        <v>54</v>
      </c>
      <c r="H32" s="376"/>
      <c r="I32" s="376"/>
      <c r="J32" s="376"/>
      <c r="K32" s="532" t="s">
        <v>2732</v>
      </c>
      <c r="L32" s="532"/>
      <c r="M32" s="511" t="s">
        <v>2733</v>
      </c>
      <c r="N32" s="511"/>
      <c r="R32" s="35" t="s">
        <v>2734</v>
      </c>
      <c r="S32" s="377" t="s">
        <v>2735</v>
      </c>
    </row>
    <row r="33" spans="1:19" s="51" customFormat="1" outlineLevel="1">
      <c r="A33" s="48"/>
      <c r="B33" s="48"/>
      <c r="C33" s="44" t="s">
        <v>24</v>
      </c>
      <c r="D33" s="44" t="s">
        <v>2696</v>
      </c>
      <c r="E33" s="44" t="s">
        <v>58</v>
      </c>
      <c r="F33" s="44" t="s">
        <v>59</v>
      </c>
      <c r="H33" s="30"/>
      <c r="I33" s="30"/>
      <c r="J33" s="30"/>
      <c r="K33" s="363"/>
      <c r="L33" s="44" t="s">
        <v>2736</v>
      </c>
      <c r="M33" s="49" t="s">
        <v>2737</v>
      </c>
      <c r="N33" s="44"/>
      <c r="R33" s="48"/>
      <c r="S33" s="41"/>
    </row>
    <row r="34" spans="1:19" s="51" customFormat="1" outlineLevel="1">
      <c r="A34" s="48"/>
      <c r="B34" s="48"/>
      <c r="C34" s="44" t="s">
        <v>24</v>
      </c>
      <c r="D34" s="44" t="s">
        <v>2696</v>
      </c>
      <c r="E34" s="44" t="s">
        <v>58</v>
      </c>
      <c r="F34" s="44" t="s">
        <v>59</v>
      </c>
      <c r="H34" s="30"/>
      <c r="I34" s="30"/>
      <c r="J34" s="30"/>
      <c r="K34" s="363"/>
      <c r="L34" s="44" t="s">
        <v>2626</v>
      </c>
      <c r="M34" s="49" t="s">
        <v>2738</v>
      </c>
      <c r="N34" s="44"/>
      <c r="R34" s="48"/>
      <c r="S34" s="41"/>
    </row>
    <row r="35" spans="1:19" s="51" customFormat="1" outlineLevel="1">
      <c r="A35" s="48"/>
      <c r="B35" s="48"/>
      <c r="C35" s="44" t="s">
        <v>24</v>
      </c>
      <c r="D35" s="44" t="s">
        <v>2696</v>
      </c>
      <c r="E35" s="44" t="s">
        <v>58</v>
      </c>
      <c r="F35" s="44" t="s">
        <v>59</v>
      </c>
      <c r="H35" s="30"/>
      <c r="I35" s="30"/>
      <c r="J35" s="30"/>
      <c r="K35" s="363"/>
      <c r="L35" s="44" t="s">
        <v>2739</v>
      </c>
      <c r="M35" s="49" t="s">
        <v>2740</v>
      </c>
      <c r="N35" s="44"/>
      <c r="R35" s="48"/>
      <c r="S35" s="41"/>
    </row>
    <row r="36" spans="1:19">
      <c r="A36" s="48" t="s">
        <v>2741</v>
      </c>
      <c r="K36" s="44" t="s">
        <v>3047</v>
      </c>
      <c r="M36" s="48" t="s">
        <v>3048</v>
      </c>
    </row>
    <row r="37" spans="1:19" outlineLevel="1">
      <c r="L37" s="44" t="s">
        <v>3049</v>
      </c>
      <c r="N37" s="48" t="s">
        <v>3050</v>
      </c>
    </row>
    <row r="38" spans="1:19" outlineLevel="1">
      <c r="L38" s="44" t="s">
        <v>3051</v>
      </c>
      <c r="N38" s="48" t="s">
        <v>3052</v>
      </c>
    </row>
    <row r="39" spans="1:19" outlineLevel="1">
      <c r="L39" s="44" t="s">
        <v>3053</v>
      </c>
      <c r="N39" s="48" t="s">
        <v>3054</v>
      </c>
    </row>
    <row r="40" spans="1:19" outlineLevel="1">
      <c r="L40" s="44" t="s">
        <v>3055</v>
      </c>
      <c r="N40" s="48" t="s">
        <v>3056</v>
      </c>
    </row>
    <row r="41" spans="1:19" outlineLevel="1">
      <c r="L41" s="44" t="s">
        <v>3057</v>
      </c>
      <c r="N41" s="48" t="s">
        <v>3058</v>
      </c>
    </row>
    <row r="42" spans="1:19" s="157" customFormat="1" ht="31.5" customHeight="1">
      <c r="A42" s="35" t="s">
        <v>3059</v>
      </c>
      <c r="B42" s="35"/>
      <c r="C42" s="379" t="s">
        <v>11</v>
      </c>
      <c r="D42" s="379" t="s">
        <v>137</v>
      </c>
      <c r="E42" s="379" t="s">
        <v>26</v>
      </c>
      <c r="F42" s="379" t="s">
        <v>54</v>
      </c>
      <c r="H42" s="376"/>
      <c r="I42" s="376"/>
      <c r="J42" s="376"/>
      <c r="K42" s="532" t="s">
        <v>2742</v>
      </c>
      <c r="L42" s="532"/>
      <c r="M42" s="511" t="s">
        <v>2743</v>
      </c>
      <c r="N42" s="511"/>
      <c r="R42" s="35" t="s">
        <v>2734</v>
      </c>
      <c r="S42" s="377" t="s">
        <v>2735</v>
      </c>
    </row>
    <row r="43" spans="1:19" s="51" customFormat="1" outlineLevel="1">
      <c r="A43" s="48"/>
      <c r="B43" s="48"/>
      <c r="C43" s="44" t="s">
        <v>24</v>
      </c>
      <c r="D43" s="44" t="s">
        <v>2696</v>
      </c>
      <c r="E43" s="44" t="s">
        <v>58</v>
      </c>
      <c r="F43" s="44" t="s">
        <v>59</v>
      </c>
      <c r="H43" s="30"/>
      <c r="I43" s="30"/>
      <c r="J43" s="30"/>
      <c r="K43" s="363"/>
      <c r="L43" s="44" t="s">
        <v>2744</v>
      </c>
      <c r="M43" s="49" t="s">
        <v>2745</v>
      </c>
      <c r="N43" s="44"/>
      <c r="R43" s="48"/>
      <c r="S43" s="41"/>
    </row>
    <row r="44" spans="1:19" s="51" customFormat="1" outlineLevel="1">
      <c r="A44" s="48"/>
      <c r="B44" s="48"/>
      <c r="C44" s="44" t="s">
        <v>24</v>
      </c>
      <c r="D44" s="44" t="s">
        <v>2696</v>
      </c>
      <c r="E44" s="44" t="s">
        <v>58</v>
      </c>
      <c r="F44" s="44" t="s">
        <v>59</v>
      </c>
      <c r="H44" s="30"/>
      <c r="I44" s="30"/>
      <c r="J44" s="30"/>
      <c r="K44" s="363"/>
      <c r="L44" s="44" t="s">
        <v>2746</v>
      </c>
      <c r="M44" s="49" t="s">
        <v>2290</v>
      </c>
      <c r="N44" s="44"/>
      <c r="R44" s="48"/>
      <c r="S44" s="41"/>
    </row>
    <row r="45" spans="1:19" s="51" customFormat="1" outlineLevel="1">
      <c r="A45" s="48"/>
      <c r="B45" s="48"/>
      <c r="C45" s="44" t="s">
        <v>24</v>
      </c>
      <c r="D45" s="44" t="s">
        <v>2696</v>
      </c>
      <c r="E45" s="44" t="s">
        <v>58</v>
      </c>
      <c r="F45" s="44" t="s">
        <v>59</v>
      </c>
      <c r="H45" s="30"/>
      <c r="I45" s="30"/>
      <c r="J45" s="30"/>
      <c r="K45" s="363"/>
      <c r="L45" s="44" t="s">
        <v>2747</v>
      </c>
      <c r="M45" s="49" t="s">
        <v>2748</v>
      </c>
      <c r="N45" s="44"/>
      <c r="R45" s="48"/>
      <c r="S45" s="41"/>
    </row>
  </sheetData>
  <mergeCells count="27">
    <mergeCell ref="K7:L7"/>
    <mergeCell ref="M7:N7"/>
    <mergeCell ref="K2:L2"/>
    <mergeCell ref="K4:L4"/>
    <mergeCell ref="M4:N4"/>
    <mergeCell ref="K6:L6"/>
    <mergeCell ref="M6:N6"/>
    <mergeCell ref="K8:L8"/>
    <mergeCell ref="M8:N8"/>
    <mergeCell ref="K9:L9"/>
    <mergeCell ref="M9:N9"/>
    <mergeCell ref="K10:L10"/>
    <mergeCell ref="M10:N10"/>
    <mergeCell ref="K11:L11"/>
    <mergeCell ref="M11:N11"/>
    <mergeCell ref="K19:L19"/>
    <mergeCell ref="M19:N19"/>
    <mergeCell ref="K20:L20"/>
    <mergeCell ref="M20:N20"/>
    <mergeCell ref="K42:L42"/>
    <mergeCell ref="M42:N42"/>
    <mergeCell ref="K21:L21"/>
    <mergeCell ref="M21:N21"/>
    <mergeCell ref="K28:L28"/>
    <mergeCell ref="M28:N28"/>
    <mergeCell ref="K32:L32"/>
    <mergeCell ref="M32:N32"/>
  </mergeCells>
  <conditionalFormatting sqref="D2 D13:D16 D19:D21 D28:D41 D23:D26 D46:D65536">
    <cfRule type="cellIs" dxfId="155" priority="17" operator="equal">
      <formula>"Observation"</formula>
    </cfRule>
  </conditionalFormatting>
  <conditionalFormatting sqref="D27">
    <cfRule type="cellIs" dxfId="154" priority="16" operator="equal">
      <formula>"Observation"</formula>
    </cfRule>
  </conditionalFormatting>
  <conditionalFormatting sqref="D42">
    <cfRule type="cellIs" dxfId="153" priority="15" operator="equal">
      <formula>"Observation"</formula>
    </cfRule>
  </conditionalFormatting>
  <conditionalFormatting sqref="D43:D45">
    <cfRule type="cellIs" dxfId="152" priority="14" operator="equal">
      <formula>"Observation"</formula>
    </cfRule>
  </conditionalFormatting>
  <conditionalFormatting sqref="D3">
    <cfRule type="cellIs" dxfId="151" priority="13" operator="equal">
      <formula>"Observation"</formula>
    </cfRule>
  </conditionalFormatting>
  <conditionalFormatting sqref="D12">
    <cfRule type="cellIs" dxfId="150" priority="12" operator="equal">
      <formula>"Observation"</formula>
    </cfRule>
  </conditionalFormatting>
  <conditionalFormatting sqref="D5">
    <cfRule type="cellIs" dxfId="149" priority="11" operator="equal">
      <formula>"Observation"</formula>
    </cfRule>
  </conditionalFormatting>
  <conditionalFormatting sqref="D4">
    <cfRule type="cellIs" dxfId="148" priority="10" operator="equal">
      <formula>"Observation"</formula>
    </cfRule>
  </conditionalFormatting>
  <conditionalFormatting sqref="D6">
    <cfRule type="cellIs" dxfId="147" priority="9" operator="equal">
      <formula>"Observation"</formula>
    </cfRule>
  </conditionalFormatting>
  <conditionalFormatting sqref="D10">
    <cfRule type="cellIs" dxfId="146" priority="8" operator="equal">
      <formula>"Observation"</formula>
    </cfRule>
  </conditionalFormatting>
  <conditionalFormatting sqref="D11">
    <cfRule type="cellIs" dxfId="145" priority="7" operator="equal">
      <formula>"Observation"</formula>
    </cfRule>
  </conditionalFormatting>
  <conditionalFormatting sqref="D8">
    <cfRule type="cellIs" dxfId="144" priority="6" operator="equal">
      <formula>"Observation"</formula>
    </cfRule>
  </conditionalFormatting>
  <conditionalFormatting sqref="D9">
    <cfRule type="cellIs" dxfId="143" priority="5" operator="equal">
      <formula>"Observation"</formula>
    </cfRule>
  </conditionalFormatting>
  <conditionalFormatting sqref="D7">
    <cfRule type="cellIs" dxfId="142" priority="4" operator="equal">
      <formula>"Observation"</formula>
    </cfRule>
  </conditionalFormatting>
  <conditionalFormatting sqref="D18">
    <cfRule type="cellIs" dxfId="141" priority="3" operator="equal">
      <formula>"Observation"</formula>
    </cfRule>
  </conditionalFormatting>
  <conditionalFormatting sqref="D22">
    <cfRule type="cellIs" dxfId="140" priority="2" operator="equal">
      <formula>"Observation"</formula>
    </cfRule>
  </conditionalFormatting>
  <conditionalFormatting sqref="D17">
    <cfRule type="cellIs" dxfId="139" priority="1" operator="equal">
      <formula>"Observation"</formula>
    </cfRule>
  </conditionalFormatting>
  <printOptions gridLines="1"/>
  <pageMargins left="0.25" right="0.25" top="0.75" bottom="0.75" header="0.3" footer="0.3"/>
  <pageSetup paperSize="9" scale="78"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FFFF00"/>
    <outlinePr summaryBelow="0" summaryRight="0"/>
    <pageSetUpPr fitToPage="1"/>
  </sheetPr>
  <dimension ref="A1:S136"/>
  <sheetViews>
    <sheetView zoomScale="85" zoomScaleNormal="85" zoomScaleSheetLayoutView="70" workbookViewId="0">
      <pane xSplit="1" ySplit="2" topLeftCell="B56" activePane="bottomRight" state="frozen"/>
      <selection pane="topRight" activeCell="B1" sqref="B1"/>
      <selection pane="bottomLeft" activeCell="A3" sqref="A3"/>
      <selection pane="bottomRight" activeCell="K74" sqref="K74"/>
    </sheetView>
  </sheetViews>
  <sheetFormatPr defaultColWidth="8.85546875" defaultRowHeight="15.75" outlineLevelRow="1"/>
  <cols>
    <col min="1" max="1" width="9.42578125" style="48" customWidth="1"/>
    <col min="2" max="2" width="10.28515625" style="44" hidden="1" customWidth="1"/>
    <col min="3" max="3" width="20.42578125" style="44" hidden="1" customWidth="1"/>
    <col min="4" max="4" width="18.140625" style="44" hidden="1" customWidth="1"/>
    <col min="5" max="5" width="28.7109375" style="44" hidden="1" customWidth="1"/>
    <col min="6" max="6" width="8" style="44" hidden="1" customWidth="1"/>
    <col min="7" max="9" width="2.7109375" style="30" hidden="1" customWidth="1"/>
    <col min="10" max="10" width="9.28515625" style="463" customWidth="1"/>
    <col min="11" max="11" width="63.28515625" style="464" customWidth="1"/>
    <col min="12" max="12" width="2.28515625" style="428" customWidth="1"/>
    <col min="13" max="13" width="64.7109375" style="463" customWidth="1"/>
    <col min="14" max="14" width="16.140625" style="51" customWidth="1"/>
    <col min="15" max="15" width="4.5703125" style="44" customWidth="1"/>
    <col min="16" max="16" width="4.85546875" style="44" customWidth="1"/>
    <col min="17" max="17" width="3.140625" style="44" customWidth="1"/>
    <col min="18" max="18" width="8.85546875" style="44"/>
    <col min="19" max="256" width="8.85546875" style="48"/>
    <col min="257" max="257" width="9.42578125" style="48" customWidth="1"/>
    <col min="258" max="258" width="10.28515625" style="48" customWidth="1"/>
    <col min="259" max="259" width="20.42578125" style="48" customWidth="1"/>
    <col min="260" max="260" width="18.140625" style="48" customWidth="1"/>
    <col min="261" max="261" width="28.7109375" style="48" customWidth="1"/>
    <col min="262" max="262" width="8" style="48" customWidth="1"/>
    <col min="263" max="265" width="2.7109375" style="48" customWidth="1"/>
    <col min="266" max="266" width="2.28515625" style="48" customWidth="1"/>
    <col min="267" max="267" width="63.28515625" style="48" customWidth="1"/>
    <col min="268" max="268" width="2.28515625" style="48" customWidth="1"/>
    <col min="269" max="269" width="64.7109375" style="48" customWidth="1"/>
    <col min="270" max="270" width="16.140625" style="48" customWidth="1"/>
    <col min="271" max="271" width="4.5703125" style="48" customWidth="1"/>
    <col min="272" max="272" width="4.85546875" style="48" customWidth="1"/>
    <col min="273" max="273" width="3.140625" style="48" customWidth="1"/>
    <col min="274" max="512" width="8.85546875" style="48"/>
    <col min="513" max="513" width="9.42578125" style="48" customWidth="1"/>
    <col min="514" max="514" width="10.28515625" style="48" customWidth="1"/>
    <col min="515" max="515" width="20.42578125" style="48" customWidth="1"/>
    <col min="516" max="516" width="18.140625" style="48" customWidth="1"/>
    <col min="517" max="517" width="28.7109375" style="48" customWidth="1"/>
    <col min="518" max="518" width="8" style="48" customWidth="1"/>
    <col min="519" max="521" width="2.7109375" style="48" customWidth="1"/>
    <col min="522" max="522" width="2.28515625" style="48" customWidth="1"/>
    <col min="523" max="523" width="63.28515625" style="48" customWidth="1"/>
    <col min="524" max="524" width="2.28515625" style="48" customWidth="1"/>
    <col min="525" max="525" width="64.7109375" style="48" customWidth="1"/>
    <col min="526" max="526" width="16.140625" style="48" customWidth="1"/>
    <col min="527" max="527" width="4.5703125" style="48" customWidth="1"/>
    <col min="528" max="528" width="4.85546875" style="48" customWidth="1"/>
    <col min="529" max="529" width="3.140625" style="48" customWidth="1"/>
    <col min="530" max="768" width="8.85546875" style="48"/>
    <col min="769" max="769" width="9.42578125" style="48" customWidth="1"/>
    <col min="770" max="770" width="10.28515625" style="48" customWidth="1"/>
    <col min="771" max="771" width="20.42578125" style="48" customWidth="1"/>
    <col min="772" max="772" width="18.140625" style="48" customWidth="1"/>
    <col min="773" max="773" width="28.7109375" style="48" customWidth="1"/>
    <col min="774" max="774" width="8" style="48" customWidth="1"/>
    <col min="775" max="777" width="2.7109375" style="48" customWidth="1"/>
    <col min="778" max="778" width="2.28515625" style="48" customWidth="1"/>
    <col min="779" max="779" width="63.28515625" style="48" customWidth="1"/>
    <col min="780" max="780" width="2.28515625" style="48" customWidth="1"/>
    <col min="781" max="781" width="64.7109375" style="48" customWidth="1"/>
    <col min="782" max="782" width="16.140625" style="48" customWidth="1"/>
    <col min="783" max="783" width="4.5703125" style="48" customWidth="1"/>
    <col min="784" max="784" width="4.85546875" style="48" customWidth="1"/>
    <col min="785" max="785" width="3.140625" style="48" customWidth="1"/>
    <col min="786" max="1024" width="8.85546875" style="48"/>
    <col min="1025" max="1025" width="9.42578125" style="48" customWidth="1"/>
    <col min="1026" max="1026" width="10.28515625" style="48" customWidth="1"/>
    <col min="1027" max="1027" width="20.42578125" style="48" customWidth="1"/>
    <col min="1028" max="1028" width="18.140625" style="48" customWidth="1"/>
    <col min="1029" max="1029" width="28.7109375" style="48" customWidth="1"/>
    <col min="1030" max="1030" width="8" style="48" customWidth="1"/>
    <col min="1031" max="1033" width="2.7109375" style="48" customWidth="1"/>
    <col min="1034" max="1034" width="2.28515625" style="48" customWidth="1"/>
    <col min="1035" max="1035" width="63.28515625" style="48" customWidth="1"/>
    <col min="1036" max="1036" width="2.28515625" style="48" customWidth="1"/>
    <col min="1037" max="1037" width="64.7109375" style="48" customWidth="1"/>
    <col min="1038" max="1038" width="16.140625" style="48" customWidth="1"/>
    <col min="1039" max="1039" width="4.5703125" style="48" customWidth="1"/>
    <col min="1040" max="1040" width="4.85546875" style="48" customWidth="1"/>
    <col min="1041" max="1041" width="3.140625" style="48" customWidth="1"/>
    <col min="1042" max="1280" width="8.85546875" style="48"/>
    <col min="1281" max="1281" width="9.42578125" style="48" customWidth="1"/>
    <col min="1282" max="1282" width="10.28515625" style="48" customWidth="1"/>
    <col min="1283" max="1283" width="20.42578125" style="48" customWidth="1"/>
    <col min="1284" max="1284" width="18.140625" style="48" customWidth="1"/>
    <col min="1285" max="1285" width="28.7109375" style="48" customWidth="1"/>
    <col min="1286" max="1286" width="8" style="48" customWidth="1"/>
    <col min="1287" max="1289" width="2.7109375" style="48" customWidth="1"/>
    <col min="1290" max="1290" width="2.28515625" style="48" customWidth="1"/>
    <col min="1291" max="1291" width="63.28515625" style="48" customWidth="1"/>
    <col min="1292" max="1292" width="2.28515625" style="48" customWidth="1"/>
    <col min="1293" max="1293" width="64.7109375" style="48" customWidth="1"/>
    <col min="1294" max="1294" width="16.140625" style="48" customWidth="1"/>
    <col min="1295" max="1295" width="4.5703125" style="48" customWidth="1"/>
    <col min="1296" max="1296" width="4.85546875" style="48" customWidth="1"/>
    <col min="1297" max="1297" width="3.140625" style="48" customWidth="1"/>
    <col min="1298" max="1536" width="8.85546875" style="48"/>
    <col min="1537" max="1537" width="9.42578125" style="48" customWidth="1"/>
    <col min="1538" max="1538" width="10.28515625" style="48" customWidth="1"/>
    <col min="1539" max="1539" width="20.42578125" style="48" customWidth="1"/>
    <col min="1540" max="1540" width="18.140625" style="48" customWidth="1"/>
    <col min="1541" max="1541" width="28.7109375" style="48" customWidth="1"/>
    <col min="1542" max="1542" width="8" style="48" customWidth="1"/>
    <col min="1543" max="1545" width="2.7109375" style="48" customWidth="1"/>
    <col min="1546" max="1546" width="2.28515625" style="48" customWidth="1"/>
    <col min="1547" max="1547" width="63.28515625" style="48" customWidth="1"/>
    <col min="1548" max="1548" width="2.28515625" style="48" customWidth="1"/>
    <col min="1549" max="1549" width="64.7109375" style="48" customWidth="1"/>
    <col min="1550" max="1550" width="16.140625" style="48" customWidth="1"/>
    <col min="1551" max="1551" width="4.5703125" style="48" customWidth="1"/>
    <col min="1552" max="1552" width="4.85546875" style="48" customWidth="1"/>
    <col min="1553" max="1553" width="3.140625" style="48" customWidth="1"/>
    <col min="1554" max="1792" width="8.85546875" style="48"/>
    <col min="1793" max="1793" width="9.42578125" style="48" customWidth="1"/>
    <col min="1794" max="1794" width="10.28515625" style="48" customWidth="1"/>
    <col min="1795" max="1795" width="20.42578125" style="48" customWidth="1"/>
    <col min="1796" max="1796" width="18.140625" style="48" customWidth="1"/>
    <col min="1797" max="1797" width="28.7109375" style="48" customWidth="1"/>
    <col min="1798" max="1798" width="8" style="48" customWidth="1"/>
    <col min="1799" max="1801" width="2.7109375" style="48" customWidth="1"/>
    <col min="1802" max="1802" width="2.28515625" style="48" customWidth="1"/>
    <col min="1803" max="1803" width="63.28515625" style="48" customWidth="1"/>
    <col min="1804" max="1804" width="2.28515625" style="48" customWidth="1"/>
    <col min="1805" max="1805" width="64.7109375" style="48" customWidth="1"/>
    <col min="1806" max="1806" width="16.140625" style="48" customWidth="1"/>
    <col min="1807" max="1807" width="4.5703125" style="48" customWidth="1"/>
    <col min="1808" max="1808" width="4.85546875" style="48" customWidth="1"/>
    <col min="1809" max="1809" width="3.140625" style="48" customWidth="1"/>
    <col min="1810" max="2048" width="8.85546875" style="48"/>
    <col min="2049" max="2049" width="9.42578125" style="48" customWidth="1"/>
    <col min="2050" max="2050" width="10.28515625" style="48" customWidth="1"/>
    <col min="2051" max="2051" width="20.42578125" style="48" customWidth="1"/>
    <col min="2052" max="2052" width="18.140625" style="48" customWidth="1"/>
    <col min="2053" max="2053" width="28.7109375" style="48" customWidth="1"/>
    <col min="2054" max="2054" width="8" style="48" customWidth="1"/>
    <col min="2055" max="2057" width="2.7109375" style="48" customWidth="1"/>
    <col min="2058" max="2058" width="2.28515625" style="48" customWidth="1"/>
    <col min="2059" max="2059" width="63.28515625" style="48" customWidth="1"/>
    <col min="2060" max="2060" width="2.28515625" style="48" customWidth="1"/>
    <col min="2061" max="2061" width="64.7109375" style="48" customWidth="1"/>
    <col min="2062" max="2062" width="16.140625" style="48" customWidth="1"/>
    <col min="2063" max="2063" width="4.5703125" style="48" customWidth="1"/>
    <col min="2064" max="2064" width="4.85546875" style="48" customWidth="1"/>
    <col min="2065" max="2065" width="3.140625" style="48" customWidth="1"/>
    <col min="2066" max="2304" width="8.85546875" style="48"/>
    <col min="2305" max="2305" width="9.42578125" style="48" customWidth="1"/>
    <col min="2306" max="2306" width="10.28515625" style="48" customWidth="1"/>
    <col min="2307" max="2307" width="20.42578125" style="48" customWidth="1"/>
    <col min="2308" max="2308" width="18.140625" style="48" customWidth="1"/>
    <col min="2309" max="2309" width="28.7109375" style="48" customWidth="1"/>
    <col min="2310" max="2310" width="8" style="48" customWidth="1"/>
    <col min="2311" max="2313" width="2.7109375" style="48" customWidth="1"/>
    <col min="2314" max="2314" width="2.28515625" style="48" customWidth="1"/>
    <col min="2315" max="2315" width="63.28515625" style="48" customWidth="1"/>
    <col min="2316" max="2316" width="2.28515625" style="48" customWidth="1"/>
    <col min="2317" max="2317" width="64.7109375" style="48" customWidth="1"/>
    <col min="2318" max="2318" width="16.140625" style="48" customWidth="1"/>
    <col min="2319" max="2319" width="4.5703125" style="48" customWidth="1"/>
    <col min="2320" max="2320" width="4.85546875" style="48" customWidth="1"/>
    <col min="2321" max="2321" width="3.140625" style="48" customWidth="1"/>
    <col min="2322" max="2560" width="8.85546875" style="48"/>
    <col min="2561" max="2561" width="9.42578125" style="48" customWidth="1"/>
    <col min="2562" max="2562" width="10.28515625" style="48" customWidth="1"/>
    <col min="2563" max="2563" width="20.42578125" style="48" customWidth="1"/>
    <col min="2564" max="2564" width="18.140625" style="48" customWidth="1"/>
    <col min="2565" max="2565" width="28.7109375" style="48" customWidth="1"/>
    <col min="2566" max="2566" width="8" style="48" customWidth="1"/>
    <col min="2567" max="2569" width="2.7109375" style="48" customWidth="1"/>
    <col min="2570" max="2570" width="2.28515625" style="48" customWidth="1"/>
    <col min="2571" max="2571" width="63.28515625" style="48" customWidth="1"/>
    <col min="2572" max="2572" width="2.28515625" style="48" customWidth="1"/>
    <col min="2573" max="2573" width="64.7109375" style="48" customWidth="1"/>
    <col min="2574" max="2574" width="16.140625" style="48" customWidth="1"/>
    <col min="2575" max="2575" width="4.5703125" style="48" customWidth="1"/>
    <col min="2576" max="2576" width="4.85546875" style="48" customWidth="1"/>
    <col min="2577" max="2577" width="3.140625" style="48" customWidth="1"/>
    <col min="2578" max="2816" width="8.85546875" style="48"/>
    <col min="2817" max="2817" width="9.42578125" style="48" customWidth="1"/>
    <col min="2818" max="2818" width="10.28515625" style="48" customWidth="1"/>
    <col min="2819" max="2819" width="20.42578125" style="48" customWidth="1"/>
    <col min="2820" max="2820" width="18.140625" style="48" customWidth="1"/>
    <col min="2821" max="2821" width="28.7109375" style="48" customWidth="1"/>
    <col min="2822" max="2822" width="8" style="48" customWidth="1"/>
    <col min="2823" max="2825" width="2.7109375" style="48" customWidth="1"/>
    <col min="2826" max="2826" width="2.28515625" style="48" customWidth="1"/>
    <col min="2827" max="2827" width="63.28515625" style="48" customWidth="1"/>
    <col min="2828" max="2828" width="2.28515625" style="48" customWidth="1"/>
    <col min="2829" max="2829" width="64.7109375" style="48" customWidth="1"/>
    <col min="2830" max="2830" width="16.140625" style="48" customWidth="1"/>
    <col min="2831" max="2831" width="4.5703125" style="48" customWidth="1"/>
    <col min="2832" max="2832" width="4.85546875" style="48" customWidth="1"/>
    <col min="2833" max="2833" width="3.140625" style="48" customWidth="1"/>
    <col min="2834" max="3072" width="8.85546875" style="48"/>
    <col min="3073" max="3073" width="9.42578125" style="48" customWidth="1"/>
    <col min="3074" max="3074" width="10.28515625" style="48" customWidth="1"/>
    <col min="3075" max="3075" width="20.42578125" style="48" customWidth="1"/>
    <col min="3076" max="3076" width="18.140625" style="48" customWidth="1"/>
    <col min="3077" max="3077" width="28.7109375" style="48" customWidth="1"/>
    <col min="3078" max="3078" width="8" style="48" customWidth="1"/>
    <col min="3079" max="3081" width="2.7109375" style="48" customWidth="1"/>
    <col min="3082" max="3082" width="2.28515625" style="48" customWidth="1"/>
    <col min="3083" max="3083" width="63.28515625" style="48" customWidth="1"/>
    <col min="3084" max="3084" width="2.28515625" style="48" customWidth="1"/>
    <col min="3085" max="3085" width="64.7109375" style="48" customWidth="1"/>
    <col min="3086" max="3086" width="16.140625" style="48" customWidth="1"/>
    <col min="3087" max="3087" width="4.5703125" style="48" customWidth="1"/>
    <col min="3088" max="3088" width="4.85546875" style="48" customWidth="1"/>
    <col min="3089" max="3089" width="3.140625" style="48" customWidth="1"/>
    <col min="3090" max="3328" width="8.85546875" style="48"/>
    <col min="3329" max="3329" width="9.42578125" style="48" customWidth="1"/>
    <col min="3330" max="3330" width="10.28515625" style="48" customWidth="1"/>
    <col min="3331" max="3331" width="20.42578125" style="48" customWidth="1"/>
    <col min="3332" max="3332" width="18.140625" style="48" customWidth="1"/>
    <col min="3333" max="3333" width="28.7109375" style="48" customWidth="1"/>
    <col min="3334" max="3334" width="8" style="48" customWidth="1"/>
    <col min="3335" max="3337" width="2.7109375" style="48" customWidth="1"/>
    <col min="3338" max="3338" width="2.28515625" style="48" customWidth="1"/>
    <col min="3339" max="3339" width="63.28515625" style="48" customWidth="1"/>
    <col min="3340" max="3340" width="2.28515625" style="48" customWidth="1"/>
    <col min="3341" max="3341" width="64.7109375" style="48" customWidth="1"/>
    <col min="3342" max="3342" width="16.140625" style="48" customWidth="1"/>
    <col min="3343" max="3343" width="4.5703125" style="48" customWidth="1"/>
    <col min="3344" max="3344" width="4.85546875" style="48" customWidth="1"/>
    <col min="3345" max="3345" width="3.140625" style="48" customWidth="1"/>
    <col min="3346" max="3584" width="8.85546875" style="48"/>
    <col min="3585" max="3585" width="9.42578125" style="48" customWidth="1"/>
    <col min="3586" max="3586" width="10.28515625" style="48" customWidth="1"/>
    <col min="3587" max="3587" width="20.42578125" style="48" customWidth="1"/>
    <col min="3588" max="3588" width="18.140625" style="48" customWidth="1"/>
    <col min="3589" max="3589" width="28.7109375" style="48" customWidth="1"/>
    <col min="3590" max="3590" width="8" style="48" customWidth="1"/>
    <col min="3591" max="3593" width="2.7109375" style="48" customWidth="1"/>
    <col min="3594" max="3594" width="2.28515625" style="48" customWidth="1"/>
    <col min="3595" max="3595" width="63.28515625" style="48" customWidth="1"/>
    <col min="3596" max="3596" width="2.28515625" style="48" customWidth="1"/>
    <col min="3597" max="3597" width="64.7109375" style="48" customWidth="1"/>
    <col min="3598" max="3598" width="16.140625" style="48" customWidth="1"/>
    <col min="3599" max="3599" width="4.5703125" style="48" customWidth="1"/>
    <col min="3600" max="3600" width="4.85546875" style="48" customWidth="1"/>
    <col min="3601" max="3601" width="3.140625" style="48" customWidth="1"/>
    <col min="3602" max="3840" width="8.85546875" style="48"/>
    <col min="3841" max="3841" width="9.42578125" style="48" customWidth="1"/>
    <col min="3842" max="3842" width="10.28515625" style="48" customWidth="1"/>
    <col min="3843" max="3843" width="20.42578125" style="48" customWidth="1"/>
    <col min="3844" max="3844" width="18.140625" style="48" customWidth="1"/>
    <col min="3845" max="3845" width="28.7109375" style="48" customWidth="1"/>
    <col min="3846" max="3846" width="8" style="48" customWidth="1"/>
    <col min="3847" max="3849" width="2.7109375" style="48" customWidth="1"/>
    <col min="3850" max="3850" width="2.28515625" style="48" customWidth="1"/>
    <col min="3851" max="3851" width="63.28515625" style="48" customWidth="1"/>
    <col min="3852" max="3852" width="2.28515625" style="48" customWidth="1"/>
    <col min="3853" max="3853" width="64.7109375" style="48" customWidth="1"/>
    <col min="3854" max="3854" width="16.140625" style="48" customWidth="1"/>
    <col min="3855" max="3855" width="4.5703125" style="48" customWidth="1"/>
    <col min="3856" max="3856" width="4.85546875" style="48" customWidth="1"/>
    <col min="3857" max="3857" width="3.140625" style="48" customWidth="1"/>
    <col min="3858" max="4096" width="8.85546875" style="48"/>
    <col min="4097" max="4097" width="9.42578125" style="48" customWidth="1"/>
    <col min="4098" max="4098" width="10.28515625" style="48" customWidth="1"/>
    <col min="4099" max="4099" width="20.42578125" style="48" customWidth="1"/>
    <col min="4100" max="4100" width="18.140625" style="48" customWidth="1"/>
    <col min="4101" max="4101" width="28.7109375" style="48" customWidth="1"/>
    <col min="4102" max="4102" width="8" style="48" customWidth="1"/>
    <col min="4103" max="4105" width="2.7109375" style="48" customWidth="1"/>
    <col min="4106" max="4106" width="2.28515625" style="48" customWidth="1"/>
    <col min="4107" max="4107" width="63.28515625" style="48" customWidth="1"/>
    <col min="4108" max="4108" width="2.28515625" style="48" customWidth="1"/>
    <col min="4109" max="4109" width="64.7109375" style="48" customWidth="1"/>
    <col min="4110" max="4110" width="16.140625" style="48" customWidth="1"/>
    <col min="4111" max="4111" width="4.5703125" style="48" customWidth="1"/>
    <col min="4112" max="4112" width="4.85546875" style="48" customWidth="1"/>
    <col min="4113" max="4113" width="3.140625" style="48" customWidth="1"/>
    <col min="4114" max="4352" width="8.85546875" style="48"/>
    <col min="4353" max="4353" width="9.42578125" style="48" customWidth="1"/>
    <col min="4354" max="4354" width="10.28515625" style="48" customWidth="1"/>
    <col min="4355" max="4355" width="20.42578125" style="48" customWidth="1"/>
    <col min="4356" max="4356" width="18.140625" style="48" customWidth="1"/>
    <col min="4357" max="4357" width="28.7109375" style="48" customWidth="1"/>
    <col min="4358" max="4358" width="8" style="48" customWidth="1"/>
    <col min="4359" max="4361" width="2.7109375" style="48" customWidth="1"/>
    <col min="4362" max="4362" width="2.28515625" style="48" customWidth="1"/>
    <col min="4363" max="4363" width="63.28515625" style="48" customWidth="1"/>
    <col min="4364" max="4364" width="2.28515625" style="48" customWidth="1"/>
    <col min="4365" max="4365" width="64.7109375" style="48" customWidth="1"/>
    <col min="4366" max="4366" width="16.140625" style="48" customWidth="1"/>
    <col min="4367" max="4367" width="4.5703125" style="48" customWidth="1"/>
    <col min="4368" max="4368" width="4.85546875" style="48" customWidth="1"/>
    <col min="4369" max="4369" width="3.140625" style="48" customWidth="1"/>
    <col min="4370" max="4608" width="8.85546875" style="48"/>
    <col min="4609" max="4609" width="9.42578125" style="48" customWidth="1"/>
    <col min="4610" max="4610" width="10.28515625" style="48" customWidth="1"/>
    <col min="4611" max="4611" width="20.42578125" style="48" customWidth="1"/>
    <col min="4612" max="4612" width="18.140625" style="48" customWidth="1"/>
    <col min="4613" max="4613" width="28.7109375" style="48" customWidth="1"/>
    <col min="4614" max="4614" width="8" style="48" customWidth="1"/>
    <col min="4615" max="4617" width="2.7109375" style="48" customWidth="1"/>
    <col min="4618" max="4618" width="2.28515625" style="48" customWidth="1"/>
    <col min="4619" max="4619" width="63.28515625" style="48" customWidth="1"/>
    <col min="4620" max="4620" width="2.28515625" style="48" customWidth="1"/>
    <col min="4621" max="4621" width="64.7109375" style="48" customWidth="1"/>
    <col min="4622" max="4622" width="16.140625" style="48" customWidth="1"/>
    <col min="4623" max="4623" width="4.5703125" style="48" customWidth="1"/>
    <col min="4624" max="4624" width="4.85546875" style="48" customWidth="1"/>
    <col min="4625" max="4625" width="3.140625" style="48" customWidth="1"/>
    <col min="4626" max="4864" width="8.85546875" style="48"/>
    <col min="4865" max="4865" width="9.42578125" style="48" customWidth="1"/>
    <col min="4866" max="4866" width="10.28515625" style="48" customWidth="1"/>
    <col min="4867" max="4867" width="20.42578125" style="48" customWidth="1"/>
    <col min="4868" max="4868" width="18.140625" style="48" customWidth="1"/>
    <col min="4869" max="4869" width="28.7109375" style="48" customWidth="1"/>
    <col min="4870" max="4870" width="8" style="48" customWidth="1"/>
    <col min="4871" max="4873" width="2.7109375" style="48" customWidth="1"/>
    <col min="4874" max="4874" width="2.28515625" style="48" customWidth="1"/>
    <col min="4875" max="4875" width="63.28515625" style="48" customWidth="1"/>
    <col min="4876" max="4876" width="2.28515625" style="48" customWidth="1"/>
    <col min="4877" max="4877" width="64.7109375" style="48" customWidth="1"/>
    <col min="4878" max="4878" width="16.140625" style="48" customWidth="1"/>
    <col min="4879" max="4879" width="4.5703125" style="48" customWidth="1"/>
    <col min="4880" max="4880" width="4.85546875" style="48" customWidth="1"/>
    <col min="4881" max="4881" width="3.140625" style="48" customWidth="1"/>
    <col min="4882" max="5120" width="8.85546875" style="48"/>
    <col min="5121" max="5121" width="9.42578125" style="48" customWidth="1"/>
    <col min="5122" max="5122" width="10.28515625" style="48" customWidth="1"/>
    <col min="5123" max="5123" width="20.42578125" style="48" customWidth="1"/>
    <col min="5124" max="5124" width="18.140625" style="48" customWidth="1"/>
    <col min="5125" max="5125" width="28.7109375" style="48" customWidth="1"/>
    <col min="5126" max="5126" width="8" style="48" customWidth="1"/>
    <col min="5127" max="5129" width="2.7109375" style="48" customWidth="1"/>
    <col min="5130" max="5130" width="2.28515625" style="48" customWidth="1"/>
    <col min="5131" max="5131" width="63.28515625" style="48" customWidth="1"/>
    <col min="5132" max="5132" width="2.28515625" style="48" customWidth="1"/>
    <col min="5133" max="5133" width="64.7109375" style="48" customWidth="1"/>
    <col min="5134" max="5134" width="16.140625" style="48" customWidth="1"/>
    <col min="5135" max="5135" width="4.5703125" style="48" customWidth="1"/>
    <col min="5136" max="5136" width="4.85546875" style="48" customWidth="1"/>
    <col min="5137" max="5137" width="3.140625" style="48" customWidth="1"/>
    <col min="5138" max="5376" width="8.85546875" style="48"/>
    <col min="5377" max="5377" width="9.42578125" style="48" customWidth="1"/>
    <col min="5378" max="5378" width="10.28515625" style="48" customWidth="1"/>
    <col min="5379" max="5379" width="20.42578125" style="48" customWidth="1"/>
    <col min="5380" max="5380" width="18.140625" style="48" customWidth="1"/>
    <col min="5381" max="5381" width="28.7109375" style="48" customWidth="1"/>
    <col min="5382" max="5382" width="8" style="48" customWidth="1"/>
    <col min="5383" max="5385" width="2.7109375" style="48" customWidth="1"/>
    <col min="5386" max="5386" width="2.28515625" style="48" customWidth="1"/>
    <col min="5387" max="5387" width="63.28515625" style="48" customWidth="1"/>
    <col min="5388" max="5388" width="2.28515625" style="48" customWidth="1"/>
    <col min="5389" max="5389" width="64.7109375" style="48" customWidth="1"/>
    <col min="5390" max="5390" width="16.140625" style="48" customWidth="1"/>
    <col min="5391" max="5391" width="4.5703125" style="48" customWidth="1"/>
    <col min="5392" max="5392" width="4.85546875" style="48" customWidth="1"/>
    <col min="5393" max="5393" width="3.140625" style="48" customWidth="1"/>
    <col min="5394" max="5632" width="8.85546875" style="48"/>
    <col min="5633" max="5633" width="9.42578125" style="48" customWidth="1"/>
    <col min="5634" max="5634" width="10.28515625" style="48" customWidth="1"/>
    <col min="5635" max="5635" width="20.42578125" style="48" customWidth="1"/>
    <col min="5636" max="5636" width="18.140625" style="48" customWidth="1"/>
    <col min="5637" max="5637" width="28.7109375" style="48" customWidth="1"/>
    <col min="5638" max="5638" width="8" style="48" customWidth="1"/>
    <col min="5639" max="5641" width="2.7109375" style="48" customWidth="1"/>
    <col min="5642" max="5642" width="2.28515625" style="48" customWidth="1"/>
    <col min="5643" max="5643" width="63.28515625" style="48" customWidth="1"/>
    <col min="5644" max="5644" width="2.28515625" style="48" customWidth="1"/>
    <col min="5645" max="5645" width="64.7109375" style="48" customWidth="1"/>
    <col min="5646" max="5646" width="16.140625" style="48" customWidth="1"/>
    <col min="5647" max="5647" width="4.5703125" style="48" customWidth="1"/>
    <col min="5648" max="5648" width="4.85546875" style="48" customWidth="1"/>
    <col min="5649" max="5649" width="3.140625" style="48" customWidth="1"/>
    <col min="5650" max="5888" width="8.85546875" style="48"/>
    <col min="5889" max="5889" width="9.42578125" style="48" customWidth="1"/>
    <col min="5890" max="5890" width="10.28515625" style="48" customWidth="1"/>
    <col min="5891" max="5891" width="20.42578125" style="48" customWidth="1"/>
    <col min="5892" max="5892" width="18.140625" style="48" customWidth="1"/>
    <col min="5893" max="5893" width="28.7109375" style="48" customWidth="1"/>
    <col min="5894" max="5894" width="8" style="48" customWidth="1"/>
    <col min="5895" max="5897" width="2.7109375" style="48" customWidth="1"/>
    <col min="5898" max="5898" width="2.28515625" style="48" customWidth="1"/>
    <col min="5899" max="5899" width="63.28515625" style="48" customWidth="1"/>
    <col min="5900" max="5900" width="2.28515625" style="48" customWidth="1"/>
    <col min="5901" max="5901" width="64.7109375" style="48" customWidth="1"/>
    <col min="5902" max="5902" width="16.140625" style="48" customWidth="1"/>
    <col min="5903" max="5903" width="4.5703125" style="48" customWidth="1"/>
    <col min="5904" max="5904" width="4.85546875" style="48" customWidth="1"/>
    <col min="5905" max="5905" width="3.140625" style="48" customWidth="1"/>
    <col min="5906" max="6144" width="8.85546875" style="48"/>
    <col min="6145" max="6145" width="9.42578125" style="48" customWidth="1"/>
    <col min="6146" max="6146" width="10.28515625" style="48" customWidth="1"/>
    <col min="6147" max="6147" width="20.42578125" style="48" customWidth="1"/>
    <col min="6148" max="6148" width="18.140625" style="48" customWidth="1"/>
    <col min="6149" max="6149" width="28.7109375" style="48" customWidth="1"/>
    <col min="6150" max="6150" width="8" style="48" customWidth="1"/>
    <col min="6151" max="6153" width="2.7109375" style="48" customWidth="1"/>
    <col min="6154" max="6154" width="2.28515625" style="48" customWidth="1"/>
    <col min="6155" max="6155" width="63.28515625" style="48" customWidth="1"/>
    <col min="6156" max="6156" width="2.28515625" style="48" customWidth="1"/>
    <col min="6157" max="6157" width="64.7109375" style="48" customWidth="1"/>
    <col min="6158" max="6158" width="16.140625" style="48" customWidth="1"/>
    <col min="6159" max="6159" width="4.5703125" style="48" customWidth="1"/>
    <col min="6160" max="6160" width="4.85546875" style="48" customWidth="1"/>
    <col min="6161" max="6161" width="3.140625" style="48" customWidth="1"/>
    <col min="6162" max="6400" width="8.85546875" style="48"/>
    <col min="6401" max="6401" width="9.42578125" style="48" customWidth="1"/>
    <col min="6402" max="6402" width="10.28515625" style="48" customWidth="1"/>
    <col min="6403" max="6403" width="20.42578125" style="48" customWidth="1"/>
    <col min="6404" max="6404" width="18.140625" style="48" customWidth="1"/>
    <col min="6405" max="6405" width="28.7109375" style="48" customWidth="1"/>
    <col min="6406" max="6406" width="8" style="48" customWidth="1"/>
    <col min="6407" max="6409" width="2.7109375" style="48" customWidth="1"/>
    <col min="6410" max="6410" width="2.28515625" style="48" customWidth="1"/>
    <col min="6411" max="6411" width="63.28515625" style="48" customWidth="1"/>
    <col min="6412" max="6412" width="2.28515625" style="48" customWidth="1"/>
    <col min="6413" max="6413" width="64.7109375" style="48" customWidth="1"/>
    <col min="6414" max="6414" width="16.140625" style="48" customWidth="1"/>
    <col min="6415" max="6415" width="4.5703125" style="48" customWidth="1"/>
    <col min="6416" max="6416" width="4.85546875" style="48" customWidth="1"/>
    <col min="6417" max="6417" width="3.140625" style="48" customWidth="1"/>
    <col min="6418" max="6656" width="8.85546875" style="48"/>
    <col min="6657" max="6657" width="9.42578125" style="48" customWidth="1"/>
    <col min="6658" max="6658" width="10.28515625" style="48" customWidth="1"/>
    <col min="6659" max="6659" width="20.42578125" style="48" customWidth="1"/>
    <col min="6660" max="6660" width="18.140625" style="48" customWidth="1"/>
    <col min="6661" max="6661" width="28.7109375" style="48" customWidth="1"/>
    <col min="6662" max="6662" width="8" style="48" customWidth="1"/>
    <col min="6663" max="6665" width="2.7109375" style="48" customWidth="1"/>
    <col min="6666" max="6666" width="2.28515625" style="48" customWidth="1"/>
    <col min="6667" max="6667" width="63.28515625" style="48" customWidth="1"/>
    <col min="6668" max="6668" width="2.28515625" style="48" customWidth="1"/>
    <col min="6669" max="6669" width="64.7109375" style="48" customWidth="1"/>
    <col min="6670" max="6670" width="16.140625" style="48" customWidth="1"/>
    <col min="6671" max="6671" width="4.5703125" style="48" customWidth="1"/>
    <col min="6672" max="6672" width="4.85546875" style="48" customWidth="1"/>
    <col min="6673" max="6673" width="3.140625" style="48" customWidth="1"/>
    <col min="6674" max="6912" width="8.85546875" style="48"/>
    <col min="6913" max="6913" width="9.42578125" style="48" customWidth="1"/>
    <col min="6914" max="6914" width="10.28515625" style="48" customWidth="1"/>
    <col min="6915" max="6915" width="20.42578125" style="48" customWidth="1"/>
    <col min="6916" max="6916" width="18.140625" style="48" customWidth="1"/>
    <col min="6917" max="6917" width="28.7109375" style="48" customWidth="1"/>
    <col min="6918" max="6918" width="8" style="48" customWidth="1"/>
    <col min="6919" max="6921" width="2.7109375" style="48" customWidth="1"/>
    <col min="6922" max="6922" width="2.28515625" style="48" customWidth="1"/>
    <col min="6923" max="6923" width="63.28515625" style="48" customWidth="1"/>
    <col min="6924" max="6924" width="2.28515625" style="48" customWidth="1"/>
    <col min="6925" max="6925" width="64.7109375" style="48" customWidth="1"/>
    <col min="6926" max="6926" width="16.140625" style="48" customWidth="1"/>
    <col min="6927" max="6927" width="4.5703125" style="48" customWidth="1"/>
    <col min="6928" max="6928" width="4.85546875" style="48" customWidth="1"/>
    <col min="6929" max="6929" width="3.140625" style="48" customWidth="1"/>
    <col min="6930" max="7168" width="8.85546875" style="48"/>
    <col min="7169" max="7169" width="9.42578125" style="48" customWidth="1"/>
    <col min="7170" max="7170" width="10.28515625" style="48" customWidth="1"/>
    <col min="7171" max="7171" width="20.42578125" style="48" customWidth="1"/>
    <col min="7172" max="7172" width="18.140625" style="48" customWidth="1"/>
    <col min="7173" max="7173" width="28.7109375" style="48" customWidth="1"/>
    <col min="7174" max="7174" width="8" style="48" customWidth="1"/>
    <col min="7175" max="7177" width="2.7109375" style="48" customWidth="1"/>
    <col min="7178" max="7178" width="2.28515625" style="48" customWidth="1"/>
    <col min="7179" max="7179" width="63.28515625" style="48" customWidth="1"/>
    <col min="7180" max="7180" width="2.28515625" style="48" customWidth="1"/>
    <col min="7181" max="7181" width="64.7109375" style="48" customWidth="1"/>
    <col min="7182" max="7182" width="16.140625" style="48" customWidth="1"/>
    <col min="7183" max="7183" width="4.5703125" style="48" customWidth="1"/>
    <col min="7184" max="7184" width="4.85546875" style="48" customWidth="1"/>
    <col min="7185" max="7185" width="3.140625" style="48" customWidth="1"/>
    <col min="7186" max="7424" width="8.85546875" style="48"/>
    <col min="7425" max="7425" width="9.42578125" style="48" customWidth="1"/>
    <col min="7426" max="7426" width="10.28515625" style="48" customWidth="1"/>
    <col min="7427" max="7427" width="20.42578125" style="48" customWidth="1"/>
    <col min="7428" max="7428" width="18.140625" style="48" customWidth="1"/>
    <col min="7429" max="7429" width="28.7109375" style="48" customWidth="1"/>
    <col min="7430" max="7430" width="8" style="48" customWidth="1"/>
    <col min="7431" max="7433" width="2.7109375" style="48" customWidth="1"/>
    <col min="7434" max="7434" width="2.28515625" style="48" customWidth="1"/>
    <col min="7435" max="7435" width="63.28515625" style="48" customWidth="1"/>
    <col min="7436" max="7436" width="2.28515625" style="48" customWidth="1"/>
    <col min="7437" max="7437" width="64.7109375" style="48" customWidth="1"/>
    <col min="7438" max="7438" width="16.140625" style="48" customWidth="1"/>
    <col min="7439" max="7439" width="4.5703125" style="48" customWidth="1"/>
    <col min="7440" max="7440" width="4.85546875" style="48" customWidth="1"/>
    <col min="7441" max="7441" width="3.140625" style="48" customWidth="1"/>
    <col min="7442" max="7680" width="8.85546875" style="48"/>
    <col min="7681" max="7681" width="9.42578125" style="48" customWidth="1"/>
    <col min="7682" max="7682" width="10.28515625" style="48" customWidth="1"/>
    <col min="7683" max="7683" width="20.42578125" style="48" customWidth="1"/>
    <col min="7684" max="7684" width="18.140625" style="48" customWidth="1"/>
    <col min="7685" max="7685" width="28.7109375" style="48" customWidth="1"/>
    <col min="7686" max="7686" width="8" style="48" customWidth="1"/>
    <col min="7687" max="7689" width="2.7109375" style="48" customWidth="1"/>
    <col min="7690" max="7690" width="2.28515625" style="48" customWidth="1"/>
    <col min="7691" max="7691" width="63.28515625" style="48" customWidth="1"/>
    <col min="7692" max="7692" width="2.28515625" style="48" customWidth="1"/>
    <col min="7693" max="7693" width="64.7109375" style="48" customWidth="1"/>
    <col min="7694" max="7694" width="16.140625" style="48" customWidth="1"/>
    <col min="7695" max="7695" width="4.5703125" style="48" customWidth="1"/>
    <col min="7696" max="7696" width="4.85546875" style="48" customWidth="1"/>
    <col min="7697" max="7697" width="3.140625" style="48" customWidth="1"/>
    <col min="7698" max="7936" width="8.85546875" style="48"/>
    <col min="7937" max="7937" width="9.42578125" style="48" customWidth="1"/>
    <col min="7938" max="7938" width="10.28515625" style="48" customWidth="1"/>
    <col min="7939" max="7939" width="20.42578125" style="48" customWidth="1"/>
    <col min="7940" max="7940" width="18.140625" style="48" customWidth="1"/>
    <col min="7941" max="7941" width="28.7109375" style="48" customWidth="1"/>
    <col min="7942" max="7942" width="8" style="48" customWidth="1"/>
    <col min="7943" max="7945" width="2.7109375" style="48" customWidth="1"/>
    <col min="7946" max="7946" width="2.28515625" style="48" customWidth="1"/>
    <col min="7947" max="7947" width="63.28515625" style="48" customWidth="1"/>
    <col min="7948" max="7948" width="2.28515625" style="48" customWidth="1"/>
    <col min="7949" max="7949" width="64.7109375" style="48" customWidth="1"/>
    <col min="7950" max="7950" width="16.140625" style="48" customWidth="1"/>
    <col min="7951" max="7951" width="4.5703125" style="48" customWidth="1"/>
    <col min="7952" max="7952" width="4.85546875" style="48" customWidth="1"/>
    <col min="7953" max="7953" width="3.140625" style="48" customWidth="1"/>
    <col min="7954" max="8192" width="8.85546875" style="48"/>
    <col min="8193" max="8193" width="9.42578125" style="48" customWidth="1"/>
    <col min="8194" max="8194" width="10.28515625" style="48" customWidth="1"/>
    <col min="8195" max="8195" width="20.42578125" style="48" customWidth="1"/>
    <col min="8196" max="8196" width="18.140625" style="48" customWidth="1"/>
    <col min="8197" max="8197" width="28.7109375" style="48" customWidth="1"/>
    <col min="8198" max="8198" width="8" style="48" customWidth="1"/>
    <col min="8199" max="8201" width="2.7109375" style="48" customWidth="1"/>
    <col min="8202" max="8202" width="2.28515625" style="48" customWidth="1"/>
    <col min="8203" max="8203" width="63.28515625" style="48" customWidth="1"/>
    <col min="8204" max="8204" width="2.28515625" style="48" customWidth="1"/>
    <col min="8205" max="8205" width="64.7109375" style="48" customWidth="1"/>
    <col min="8206" max="8206" width="16.140625" style="48" customWidth="1"/>
    <col min="8207" max="8207" width="4.5703125" style="48" customWidth="1"/>
    <col min="8208" max="8208" width="4.85546875" style="48" customWidth="1"/>
    <col min="8209" max="8209" width="3.140625" style="48" customWidth="1"/>
    <col min="8210" max="8448" width="8.85546875" style="48"/>
    <col min="8449" max="8449" width="9.42578125" style="48" customWidth="1"/>
    <col min="8450" max="8450" width="10.28515625" style="48" customWidth="1"/>
    <col min="8451" max="8451" width="20.42578125" style="48" customWidth="1"/>
    <col min="8452" max="8452" width="18.140625" style="48" customWidth="1"/>
    <col min="8453" max="8453" width="28.7109375" style="48" customWidth="1"/>
    <col min="8454" max="8454" width="8" style="48" customWidth="1"/>
    <col min="8455" max="8457" width="2.7109375" style="48" customWidth="1"/>
    <col min="8458" max="8458" width="2.28515625" style="48" customWidth="1"/>
    <col min="8459" max="8459" width="63.28515625" style="48" customWidth="1"/>
    <col min="8460" max="8460" width="2.28515625" style="48" customWidth="1"/>
    <col min="8461" max="8461" width="64.7109375" style="48" customWidth="1"/>
    <col min="8462" max="8462" width="16.140625" style="48" customWidth="1"/>
    <col min="8463" max="8463" width="4.5703125" style="48" customWidth="1"/>
    <col min="8464" max="8464" width="4.85546875" style="48" customWidth="1"/>
    <col min="8465" max="8465" width="3.140625" style="48" customWidth="1"/>
    <col min="8466" max="8704" width="8.85546875" style="48"/>
    <col min="8705" max="8705" width="9.42578125" style="48" customWidth="1"/>
    <col min="8706" max="8706" width="10.28515625" style="48" customWidth="1"/>
    <col min="8707" max="8707" width="20.42578125" style="48" customWidth="1"/>
    <col min="8708" max="8708" width="18.140625" style="48" customWidth="1"/>
    <col min="8709" max="8709" width="28.7109375" style="48" customWidth="1"/>
    <col min="8710" max="8710" width="8" style="48" customWidth="1"/>
    <col min="8711" max="8713" width="2.7109375" style="48" customWidth="1"/>
    <col min="8714" max="8714" width="2.28515625" style="48" customWidth="1"/>
    <col min="8715" max="8715" width="63.28515625" style="48" customWidth="1"/>
    <col min="8716" max="8716" width="2.28515625" style="48" customWidth="1"/>
    <col min="8717" max="8717" width="64.7109375" style="48" customWidth="1"/>
    <col min="8718" max="8718" width="16.140625" style="48" customWidth="1"/>
    <col min="8719" max="8719" width="4.5703125" style="48" customWidth="1"/>
    <col min="8720" max="8720" width="4.85546875" style="48" customWidth="1"/>
    <col min="8721" max="8721" width="3.140625" style="48" customWidth="1"/>
    <col min="8722" max="8960" width="8.85546875" style="48"/>
    <col min="8961" max="8961" width="9.42578125" style="48" customWidth="1"/>
    <col min="8962" max="8962" width="10.28515625" style="48" customWidth="1"/>
    <col min="8963" max="8963" width="20.42578125" style="48" customWidth="1"/>
    <col min="8964" max="8964" width="18.140625" style="48" customWidth="1"/>
    <col min="8965" max="8965" width="28.7109375" style="48" customWidth="1"/>
    <col min="8966" max="8966" width="8" style="48" customWidth="1"/>
    <col min="8967" max="8969" width="2.7109375" style="48" customWidth="1"/>
    <col min="8970" max="8970" width="2.28515625" style="48" customWidth="1"/>
    <col min="8971" max="8971" width="63.28515625" style="48" customWidth="1"/>
    <col min="8972" max="8972" width="2.28515625" style="48" customWidth="1"/>
    <col min="8973" max="8973" width="64.7109375" style="48" customWidth="1"/>
    <col min="8974" max="8974" width="16.140625" style="48" customWidth="1"/>
    <col min="8975" max="8975" width="4.5703125" style="48" customWidth="1"/>
    <col min="8976" max="8976" width="4.85546875" style="48" customWidth="1"/>
    <col min="8977" max="8977" width="3.140625" style="48" customWidth="1"/>
    <col min="8978" max="9216" width="8.85546875" style="48"/>
    <col min="9217" max="9217" width="9.42578125" style="48" customWidth="1"/>
    <col min="9218" max="9218" width="10.28515625" style="48" customWidth="1"/>
    <col min="9219" max="9219" width="20.42578125" style="48" customWidth="1"/>
    <col min="9220" max="9220" width="18.140625" style="48" customWidth="1"/>
    <col min="9221" max="9221" width="28.7109375" style="48" customWidth="1"/>
    <col min="9222" max="9222" width="8" style="48" customWidth="1"/>
    <col min="9223" max="9225" width="2.7109375" style="48" customWidth="1"/>
    <col min="9226" max="9226" width="2.28515625" style="48" customWidth="1"/>
    <col min="9227" max="9227" width="63.28515625" style="48" customWidth="1"/>
    <col min="9228" max="9228" width="2.28515625" style="48" customWidth="1"/>
    <col min="9229" max="9229" width="64.7109375" style="48" customWidth="1"/>
    <col min="9230" max="9230" width="16.140625" style="48" customWidth="1"/>
    <col min="9231" max="9231" width="4.5703125" style="48" customWidth="1"/>
    <col min="9232" max="9232" width="4.85546875" style="48" customWidth="1"/>
    <col min="9233" max="9233" width="3.140625" style="48" customWidth="1"/>
    <col min="9234" max="9472" width="8.85546875" style="48"/>
    <col min="9473" max="9473" width="9.42578125" style="48" customWidth="1"/>
    <col min="9474" max="9474" width="10.28515625" style="48" customWidth="1"/>
    <col min="9475" max="9475" width="20.42578125" style="48" customWidth="1"/>
    <col min="9476" max="9476" width="18.140625" style="48" customWidth="1"/>
    <col min="9477" max="9477" width="28.7109375" style="48" customWidth="1"/>
    <col min="9478" max="9478" width="8" style="48" customWidth="1"/>
    <col min="9479" max="9481" width="2.7109375" style="48" customWidth="1"/>
    <col min="9482" max="9482" width="2.28515625" style="48" customWidth="1"/>
    <col min="9483" max="9483" width="63.28515625" style="48" customWidth="1"/>
    <col min="9484" max="9484" width="2.28515625" style="48" customWidth="1"/>
    <col min="9485" max="9485" width="64.7109375" style="48" customWidth="1"/>
    <col min="9486" max="9486" width="16.140625" style="48" customWidth="1"/>
    <col min="9487" max="9487" width="4.5703125" style="48" customWidth="1"/>
    <col min="9488" max="9488" width="4.85546875" style="48" customWidth="1"/>
    <col min="9489" max="9489" width="3.140625" style="48" customWidth="1"/>
    <col min="9490" max="9728" width="8.85546875" style="48"/>
    <col min="9729" max="9729" width="9.42578125" style="48" customWidth="1"/>
    <col min="9730" max="9730" width="10.28515625" style="48" customWidth="1"/>
    <col min="9731" max="9731" width="20.42578125" style="48" customWidth="1"/>
    <col min="9732" max="9732" width="18.140625" style="48" customWidth="1"/>
    <col min="9733" max="9733" width="28.7109375" style="48" customWidth="1"/>
    <col min="9734" max="9734" width="8" style="48" customWidth="1"/>
    <col min="9735" max="9737" width="2.7109375" style="48" customWidth="1"/>
    <col min="9738" max="9738" width="2.28515625" style="48" customWidth="1"/>
    <col min="9739" max="9739" width="63.28515625" style="48" customWidth="1"/>
    <col min="9740" max="9740" width="2.28515625" style="48" customWidth="1"/>
    <col min="9741" max="9741" width="64.7109375" style="48" customWidth="1"/>
    <col min="9742" max="9742" width="16.140625" style="48" customWidth="1"/>
    <col min="9743" max="9743" width="4.5703125" style="48" customWidth="1"/>
    <col min="9744" max="9744" width="4.85546875" style="48" customWidth="1"/>
    <col min="9745" max="9745" width="3.140625" style="48" customWidth="1"/>
    <col min="9746" max="9984" width="8.85546875" style="48"/>
    <col min="9985" max="9985" width="9.42578125" style="48" customWidth="1"/>
    <col min="9986" max="9986" width="10.28515625" style="48" customWidth="1"/>
    <col min="9987" max="9987" width="20.42578125" style="48" customWidth="1"/>
    <col min="9988" max="9988" width="18.140625" style="48" customWidth="1"/>
    <col min="9989" max="9989" width="28.7109375" style="48" customWidth="1"/>
    <col min="9990" max="9990" width="8" style="48" customWidth="1"/>
    <col min="9991" max="9993" width="2.7109375" style="48" customWidth="1"/>
    <col min="9994" max="9994" width="2.28515625" style="48" customWidth="1"/>
    <col min="9995" max="9995" width="63.28515625" style="48" customWidth="1"/>
    <col min="9996" max="9996" width="2.28515625" style="48" customWidth="1"/>
    <col min="9997" max="9997" width="64.7109375" style="48" customWidth="1"/>
    <col min="9998" max="9998" width="16.140625" style="48" customWidth="1"/>
    <col min="9999" max="9999" width="4.5703125" style="48" customWidth="1"/>
    <col min="10000" max="10000" width="4.85546875" style="48" customWidth="1"/>
    <col min="10001" max="10001" width="3.140625" style="48" customWidth="1"/>
    <col min="10002" max="10240" width="8.85546875" style="48"/>
    <col min="10241" max="10241" width="9.42578125" style="48" customWidth="1"/>
    <col min="10242" max="10242" width="10.28515625" style="48" customWidth="1"/>
    <col min="10243" max="10243" width="20.42578125" style="48" customWidth="1"/>
    <col min="10244" max="10244" width="18.140625" style="48" customWidth="1"/>
    <col min="10245" max="10245" width="28.7109375" style="48" customWidth="1"/>
    <col min="10246" max="10246" width="8" style="48" customWidth="1"/>
    <col min="10247" max="10249" width="2.7109375" style="48" customWidth="1"/>
    <col min="10250" max="10250" width="2.28515625" style="48" customWidth="1"/>
    <col min="10251" max="10251" width="63.28515625" style="48" customWidth="1"/>
    <col min="10252" max="10252" width="2.28515625" style="48" customWidth="1"/>
    <col min="10253" max="10253" width="64.7109375" style="48" customWidth="1"/>
    <col min="10254" max="10254" width="16.140625" style="48" customWidth="1"/>
    <col min="10255" max="10255" width="4.5703125" style="48" customWidth="1"/>
    <col min="10256" max="10256" width="4.85546875" style="48" customWidth="1"/>
    <col min="10257" max="10257" width="3.140625" style="48" customWidth="1"/>
    <col min="10258" max="10496" width="8.85546875" style="48"/>
    <col min="10497" max="10497" width="9.42578125" style="48" customWidth="1"/>
    <col min="10498" max="10498" width="10.28515625" style="48" customWidth="1"/>
    <col min="10499" max="10499" width="20.42578125" style="48" customWidth="1"/>
    <col min="10500" max="10500" width="18.140625" style="48" customWidth="1"/>
    <col min="10501" max="10501" width="28.7109375" style="48" customWidth="1"/>
    <col min="10502" max="10502" width="8" style="48" customWidth="1"/>
    <col min="10503" max="10505" width="2.7109375" style="48" customWidth="1"/>
    <col min="10506" max="10506" width="2.28515625" style="48" customWidth="1"/>
    <col min="10507" max="10507" width="63.28515625" style="48" customWidth="1"/>
    <col min="10508" max="10508" width="2.28515625" style="48" customWidth="1"/>
    <col min="10509" max="10509" width="64.7109375" style="48" customWidth="1"/>
    <col min="10510" max="10510" width="16.140625" style="48" customWidth="1"/>
    <col min="10511" max="10511" width="4.5703125" style="48" customWidth="1"/>
    <col min="10512" max="10512" width="4.85546875" style="48" customWidth="1"/>
    <col min="10513" max="10513" width="3.140625" style="48" customWidth="1"/>
    <col min="10514" max="10752" width="8.85546875" style="48"/>
    <col min="10753" max="10753" width="9.42578125" style="48" customWidth="1"/>
    <col min="10754" max="10754" width="10.28515625" style="48" customWidth="1"/>
    <col min="10755" max="10755" width="20.42578125" style="48" customWidth="1"/>
    <col min="10756" max="10756" width="18.140625" style="48" customWidth="1"/>
    <col min="10757" max="10757" width="28.7109375" style="48" customWidth="1"/>
    <col min="10758" max="10758" width="8" style="48" customWidth="1"/>
    <col min="10759" max="10761" width="2.7109375" style="48" customWidth="1"/>
    <col min="10762" max="10762" width="2.28515625" style="48" customWidth="1"/>
    <col min="10763" max="10763" width="63.28515625" style="48" customWidth="1"/>
    <col min="10764" max="10764" width="2.28515625" style="48" customWidth="1"/>
    <col min="10765" max="10765" width="64.7109375" style="48" customWidth="1"/>
    <col min="10766" max="10766" width="16.140625" style="48" customWidth="1"/>
    <col min="10767" max="10767" width="4.5703125" style="48" customWidth="1"/>
    <col min="10768" max="10768" width="4.85546875" style="48" customWidth="1"/>
    <col min="10769" max="10769" width="3.140625" style="48" customWidth="1"/>
    <col min="10770" max="11008" width="8.85546875" style="48"/>
    <col min="11009" max="11009" width="9.42578125" style="48" customWidth="1"/>
    <col min="11010" max="11010" width="10.28515625" style="48" customWidth="1"/>
    <col min="11011" max="11011" width="20.42578125" style="48" customWidth="1"/>
    <col min="11012" max="11012" width="18.140625" style="48" customWidth="1"/>
    <col min="11013" max="11013" width="28.7109375" style="48" customWidth="1"/>
    <col min="11014" max="11014" width="8" style="48" customWidth="1"/>
    <col min="11015" max="11017" width="2.7109375" style="48" customWidth="1"/>
    <col min="11018" max="11018" width="2.28515625" style="48" customWidth="1"/>
    <col min="11019" max="11019" width="63.28515625" style="48" customWidth="1"/>
    <col min="11020" max="11020" width="2.28515625" style="48" customWidth="1"/>
    <col min="11021" max="11021" width="64.7109375" style="48" customWidth="1"/>
    <col min="11022" max="11022" width="16.140625" style="48" customWidth="1"/>
    <col min="11023" max="11023" width="4.5703125" style="48" customWidth="1"/>
    <col min="11024" max="11024" width="4.85546875" style="48" customWidth="1"/>
    <col min="11025" max="11025" width="3.140625" style="48" customWidth="1"/>
    <col min="11026" max="11264" width="8.85546875" style="48"/>
    <col min="11265" max="11265" width="9.42578125" style="48" customWidth="1"/>
    <col min="11266" max="11266" width="10.28515625" style="48" customWidth="1"/>
    <col min="11267" max="11267" width="20.42578125" style="48" customWidth="1"/>
    <col min="11268" max="11268" width="18.140625" style="48" customWidth="1"/>
    <col min="11269" max="11269" width="28.7109375" style="48" customWidth="1"/>
    <col min="11270" max="11270" width="8" style="48" customWidth="1"/>
    <col min="11271" max="11273" width="2.7109375" style="48" customWidth="1"/>
    <col min="11274" max="11274" width="2.28515625" style="48" customWidth="1"/>
    <col min="11275" max="11275" width="63.28515625" style="48" customWidth="1"/>
    <col min="11276" max="11276" width="2.28515625" style="48" customWidth="1"/>
    <col min="11277" max="11277" width="64.7109375" style="48" customWidth="1"/>
    <col min="11278" max="11278" width="16.140625" style="48" customWidth="1"/>
    <col min="11279" max="11279" width="4.5703125" style="48" customWidth="1"/>
    <col min="11280" max="11280" width="4.85546875" style="48" customWidth="1"/>
    <col min="11281" max="11281" width="3.140625" style="48" customWidth="1"/>
    <col min="11282" max="11520" width="8.85546875" style="48"/>
    <col min="11521" max="11521" width="9.42578125" style="48" customWidth="1"/>
    <col min="11522" max="11522" width="10.28515625" style="48" customWidth="1"/>
    <col min="11523" max="11523" width="20.42578125" style="48" customWidth="1"/>
    <col min="11524" max="11524" width="18.140625" style="48" customWidth="1"/>
    <col min="11525" max="11525" width="28.7109375" style="48" customWidth="1"/>
    <col min="11526" max="11526" width="8" style="48" customWidth="1"/>
    <col min="11527" max="11529" width="2.7109375" style="48" customWidth="1"/>
    <col min="11530" max="11530" width="2.28515625" style="48" customWidth="1"/>
    <col min="11531" max="11531" width="63.28515625" style="48" customWidth="1"/>
    <col min="11532" max="11532" width="2.28515625" style="48" customWidth="1"/>
    <col min="11533" max="11533" width="64.7109375" style="48" customWidth="1"/>
    <col min="11534" max="11534" width="16.140625" style="48" customWidth="1"/>
    <col min="11535" max="11535" width="4.5703125" style="48" customWidth="1"/>
    <col min="11536" max="11536" width="4.85546875" style="48" customWidth="1"/>
    <col min="11537" max="11537" width="3.140625" style="48" customWidth="1"/>
    <col min="11538" max="11776" width="8.85546875" style="48"/>
    <col min="11777" max="11777" width="9.42578125" style="48" customWidth="1"/>
    <col min="11778" max="11778" width="10.28515625" style="48" customWidth="1"/>
    <col min="11779" max="11779" width="20.42578125" style="48" customWidth="1"/>
    <col min="11780" max="11780" width="18.140625" style="48" customWidth="1"/>
    <col min="11781" max="11781" width="28.7109375" style="48" customWidth="1"/>
    <col min="11782" max="11782" width="8" style="48" customWidth="1"/>
    <col min="11783" max="11785" width="2.7109375" style="48" customWidth="1"/>
    <col min="11786" max="11786" width="2.28515625" style="48" customWidth="1"/>
    <col min="11787" max="11787" width="63.28515625" style="48" customWidth="1"/>
    <col min="11788" max="11788" width="2.28515625" style="48" customWidth="1"/>
    <col min="11789" max="11789" width="64.7109375" style="48" customWidth="1"/>
    <col min="11790" max="11790" width="16.140625" style="48" customWidth="1"/>
    <col min="11791" max="11791" width="4.5703125" style="48" customWidth="1"/>
    <col min="11792" max="11792" width="4.85546875" style="48" customWidth="1"/>
    <col min="11793" max="11793" width="3.140625" style="48" customWidth="1"/>
    <col min="11794" max="12032" width="8.85546875" style="48"/>
    <col min="12033" max="12033" width="9.42578125" style="48" customWidth="1"/>
    <col min="12034" max="12034" width="10.28515625" style="48" customWidth="1"/>
    <col min="12035" max="12035" width="20.42578125" style="48" customWidth="1"/>
    <col min="12036" max="12036" width="18.140625" style="48" customWidth="1"/>
    <col min="12037" max="12037" width="28.7109375" style="48" customWidth="1"/>
    <col min="12038" max="12038" width="8" style="48" customWidth="1"/>
    <col min="12039" max="12041" width="2.7109375" style="48" customWidth="1"/>
    <col min="12042" max="12042" width="2.28515625" style="48" customWidth="1"/>
    <col min="12043" max="12043" width="63.28515625" style="48" customWidth="1"/>
    <col min="12044" max="12044" width="2.28515625" style="48" customWidth="1"/>
    <col min="12045" max="12045" width="64.7109375" style="48" customWidth="1"/>
    <col min="12046" max="12046" width="16.140625" style="48" customWidth="1"/>
    <col min="12047" max="12047" width="4.5703125" style="48" customWidth="1"/>
    <col min="12048" max="12048" width="4.85546875" style="48" customWidth="1"/>
    <col min="12049" max="12049" width="3.140625" style="48" customWidth="1"/>
    <col min="12050" max="12288" width="8.85546875" style="48"/>
    <col min="12289" max="12289" width="9.42578125" style="48" customWidth="1"/>
    <col min="12290" max="12290" width="10.28515625" style="48" customWidth="1"/>
    <col min="12291" max="12291" width="20.42578125" style="48" customWidth="1"/>
    <col min="12292" max="12292" width="18.140625" style="48" customWidth="1"/>
    <col min="12293" max="12293" width="28.7109375" style="48" customWidth="1"/>
    <col min="12294" max="12294" width="8" style="48" customWidth="1"/>
    <col min="12295" max="12297" width="2.7109375" style="48" customWidth="1"/>
    <col min="12298" max="12298" width="2.28515625" style="48" customWidth="1"/>
    <col min="12299" max="12299" width="63.28515625" style="48" customWidth="1"/>
    <col min="12300" max="12300" width="2.28515625" style="48" customWidth="1"/>
    <col min="12301" max="12301" width="64.7109375" style="48" customWidth="1"/>
    <col min="12302" max="12302" width="16.140625" style="48" customWidth="1"/>
    <col min="12303" max="12303" width="4.5703125" style="48" customWidth="1"/>
    <col min="12304" max="12304" width="4.85546875" style="48" customWidth="1"/>
    <col min="12305" max="12305" width="3.140625" style="48" customWidth="1"/>
    <col min="12306" max="12544" width="8.85546875" style="48"/>
    <col min="12545" max="12545" width="9.42578125" style="48" customWidth="1"/>
    <col min="12546" max="12546" width="10.28515625" style="48" customWidth="1"/>
    <col min="12547" max="12547" width="20.42578125" style="48" customWidth="1"/>
    <col min="12548" max="12548" width="18.140625" style="48" customWidth="1"/>
    <col min="12549" max="12549" width="28.7109375" style="48" customWidth="1"/>
    <col min="12550" max="12550" width="8" style="48" customWidth="1"/>
    <col min="12551" max="12553" width="2.7109375" style="48" customWidth="1"/>
    <col min="12554" max="12554" width="2.28515625" style="48" customWidth="1"/>
    <col min="12555" max="12555" width="63.28515625" style="48" customWidth="1"/>
    <col min="12556" max="12556" width="2.28515625" style="48" customWidth="1"/>
    <col min="12557" max="12557" width="64.7109375" style="48" customWidth="1"/>
    <col min="12558" max="12558" width="16.140625" style="48" customWidth="1"/>
    <col min="12559" max="12559" width="4.5703125" style="48" customWidth="1"/>
    <col min="12560" max="12560" width="4.85546875" style="48" customWidth="1"/>
    <col min="12561" max="12561" width="3.140625" style="48" customWidth="1"/>
    <col min="12562" max="12800" width="8.85546875" style="48"/>
    <col min="12801" max="12801" width="9.42578125" style="48" customWidth="1"/>
    <col min="12802" max="12802" width="10.28515625" style="48" customWidth="1"/>
    <col min="12803" max="12803" width="20.42578125" style="48" customWidth="1"/>
    <col min="12804" max="12804" width="18.140625" style="48" customWidth="1"/>
    <col min="12805" max="12805" width="28.7109375" style="48" customWidth="1"/>
    <col min="12806" max="12806" width="8" style="48" customWidth="1"/>
    <col min="12807" max="12809" width="2.7109375" style="48" customWidth="1"/>
    <col min="12810" max="12810" width="2.28515625" style="48" customWidth="1"/>
    <col min="12811" max="12811" width="63.28515625" style="48" customWidth="1"/>
    <col min="12812" max="12812" width="2.28515625" style="48" customWidth="1"/>
    <col min="12813" max="12813" width="64.7109375" style="48" customWidth="1"/>
    <col min="12814" max="12814" width="16.140625" style="48" customWidth="1"/>
    <col min="12815" max="12815" width="4.5703125" style="48" customWidth="1"/>
    <col min="12816" max="12816" width="4.85546875" style="48" customWidth="1"/>
    <col min="12817" max="12817" width="3.140625" style="48" customWidth="1"/>
    <col min="12818" max="13056" width="8.85546875" style="48"/>
    <col min="13057" max="13057" width="9.42578125" style="48" customWidth="1"/>
    <col min="13058" max="13058" width="10.28515625" style="48" customWidth="1"/>
    <col min="13059" max="13059" width="20.42578125" style="48" customWidth="1"/>
    <col min="13060" max="13060" width="18.140625" style="48" customWidth="1"/>
    <col min="13061" max="13061" width="28.7109375" style="48" customWidth="1"/>
    <col min="13062" max="13062" width="8" style="48" customWidth="1"/>
    <col min="13063" max="13065" width="2.7109375" style="48" customWidth="1"/>
    <col min="13066" max="13066" width="2.28515625" style="48" customWidth="1"/>
    <col min="13067" max="13067" width="63.28515625" style="48" customWidth="1"/>
    <col min="13068" max="13068" width="2.28515625" style="48" customWidth="1"/>
    <col min="13069" max="13069" width="64.7109375" style="48" customWidth="1"/>
    <col min="13070" max="13070" width="16.140625" style="48" customWidth="1"/>
    <col min="13071" max="13071" width="4.5703125" style="48" customWidth="1"/>
    <col min="13072" max="13072" width="4.85546875" style="48" customWidth="1"/>
    <col min="13073" max="13073" width="3.140625" style="48" customWidth="1"/>
    <col min="13074" max="13312" width="8.85546875" style="48"/>
    <col min="13313" max="13313" width="9.42578125" style="48" customWidth="1"/>
    <col min="13314" max="13314" width="10.28515625" style="48" customWidth="1"/>
    <col min="13315" max="13315" width="20.42578125" style="48" customWidth="1"/>
    <col min="13316" max="13316" width="18.140625" style="48" customWidth="1"/>
    <col min="13317" max="13317" width="28.7109375" style="48" customWidth="1"/>
    <col min="13318" max="13318" width="8" style="48" customWidth="1"/>
    <col min="13319" max="13321" width="2.7109375" style="48" customWidth="1"/>
    <col min="13322" max="13322" width="2.28515625" style="48" customWidth="1"/>
    <col min="13323" max="13323" width="63.28515625" style="48" customWidth="1"/>
    <col min="13324" max="13324" width="2.28515625" style="48" customWidth="1"/>
    <col min="13325" max="13325" width="64.7109375" style="48" customWidth="1"/>
    <col min="13326" max="13326" width="16.140625" style="48" customWidth="1"/>
    <col min="13327" max="13327" width="4.5703125" style="48" customWidth="1"/>
    <col min="13328" max="13328" width="4.85546875" style="48" customWidth="1"/>
    <col min="13329" max="13329" width="3.140625" style="48" customWidth="1"/>
    <col min="13330" max="13568" width="8.85546875" style="48"/>
    <col min="13569" max="13569" width="9.42578125" style="48" customWidth="1"/>
    <col min="13570" max="13570" width="10.28515625" style="48" customWidth="1"/>
    <col min="13571" max="13571" width="20.42578125" style="48" customWidth="1"/>
    <col min="13572" max="13572" width="18.140625" style="48" customWidth="1"/>
    <col min="13573" max="13573" width="28.7109375" style="48" customWidth="1"/>
    <col min="13574" max="13574" width="8" style="48" customWidth="1"/>
    <col min="13575" max="13577" width="2.7109375" style="48" customWidth="1"/>
    <col min="13578" max="13578" width="2.28515625" style="48" customWidth="1"/>
    <col min="13579" max="13579" width="63.28515625" style="48" customWidth="1"/>
    <col min="13580" max="13580" width="2.28515625" style="48" customWidth="1"/>
    <col min="13581" max="13581" width="64.7109375" style="48" customWidth="1"/>
    <col min="13582" max="13582" width="16.140625" style="48" customWidth="1"/>
    <col min="13583" max="13583" width="4.5703125" style="48" customWidth="1"/>
    <col min="13584" max="13584" width="4.85546875" style="48" customWidth="1"/>
    <col min="13585" max="13585" width="3.140625" style="48" customWidth="1"/>
    <col min="13586" max="13824" width="8.85546875" style="48"/>
    <col min="13825" max="13825" width="9.42578125" style="48" customWidth="1"/>
    <col min="13826" max="13826" width="10.28515625" style="48" customWidth="1"/>
    <col min="13827" max="13827" width="20.42578125" style="48" customWidth="1"/>
    <col min="13828" max="13828" width="18.140625" style="48" customWidth="1"/>
    <col min="13829" max="13829" width="28.7109375" style="48" customWidth="1"/>
    <col min="13830" max="13830" width="8" style="48" customWidth="1"/>
    <col min="13831" max="13833" width="2.7109375" style="48" customWidth="1"/>
    <col min="13834" max="13834" width="2.28515625" style="48" customWidth="1"/>
    <col min="13835" max="13835" width="63.28515625" style="48" customWidth="1"/>
    <col min="13836" max="13836" width="2.28515625" style="48" customWidth="1"/>
    <col min="13837" max="13837" width="64.7109375" style="48" customWidth="1"/>
    <col min="13838" max="13838" width="16.140625" style="48" customWidth="1"/>
    <col min="13839" max="13839" width="4.5703125" style="48" customWidth="1"/>
    <col min="13840" max="13840" width="4.85546875" style="48" customWidth="1"/>
    <col min="13841" max="13841" width="3.140625" style="48" customWidth="1"/>
    <col min="13842" max="14080" width="8.85546875" style="48"/>
    <col min="14081" max="14081" width="9.42578125" style="48" customWidth="1"/>
    <col min="14082" max="14082" width="10.28515625" style="48" customWidth="1"/>
    <col min="14083" max="14083" width="20.42578125" style="48" customWidth="1"/>
    <col min="14084" max="14084" width="18.140625" style="48" customWidth="1"/>
    <col min="14085" max="14085" width="28.7109375" style="48" customWidth="1"/>
    <col min="14086" max="14086" width="8" style="48" customWidth="1"/>
    <col min="14087" max="14089" width="2.7109375" style="48" customWidth="1"/>
    <col min="14090" max="14090" width="2.28515625" style="48" customWidth="1"/>
    <col min="14091" max="14091" width="63.28515625" style="48" customWidth="1"/>
    <col min="14092" max="14092" width="2.28515625" style="48" customWidth="1"/>
    <col min="14093" max="14093" width="64.7109375" style="48" customWidth="1"/>
    <col min="14094" max="14094" width="16.140625" style="48" customWidth="1"/>
    <col min="14095" max="14095" width="4.5703125" style="48" customWidth="1"/>
    <col min="14096" max="14096" width="4.85546875" style="48" customWidth="1"/>
    <col min="14097" max="14097" width="3.140625" style="48" customWidth="1"/>
    <col min="14098" max="14336" width="8.85546875" style="48"/>
    <col min="14337" max="14337" width="9.42578125" style="48" customWidth="1"/>
    <col min="14338" max="14338" width="10.28515625" style="48" customWidth="1"/>
    <col min="14339" max="14339" width="20.42578125" style="48" customWidth="1"/>
    <col min="14340" max="14340" width="18.140625" style="48" customWidth="1"/>
    <col min="14341" max="14341" width="28.7109375" style="48" customWidth="1"/>
    <col min="14342" max="14342" width="8" style="48" customWidth="1"/>
    <col min="14343" max="14345" width="2.7109375" style="48" customWidth="1"/>
    <col min="14346" max="14346" width="2.28515625" style="48" customWidth="1"/>
    <col min="14347" max="14347" width="63.28515625" style="48" customWidth="1"/>
    <col min="14348" max="14348" width="2.28515625" style="48" customWidth="1"/>
    <col min="14349" max="14349" width="64.7109375" style="48" customWidth="1"/>
    <col min="14350" max="14350" width="16.140625" style="48" customWidth="1"/>
    <col min="14351" max="14351" width="4.5703125" style="48" customWidth="1"/>
    <col min="14352" max="14352" width="4.85546875" style="48" customWidth="1"/>
    <col min="14353" max="14353" width="3.140625" style="48" customWidth="1"/>
    <col min="14354" max="14592" width="8.85546875" style="48"/>
    <col min="14593" max="14593" width="9.42578125" style="48" customWidth="1"/>
    <col min="14594" max="14594" width="10.28515625" style="48" customWidth="1"/>
    <col min="14595" max="14595" width="20.42578125" style="48" customWidth="1"/>
    <col min="14596" max="14596" width="18.140625" style="48" customWidth="1"/>
    <col min="14597" max="14597" width="28.7109375" style="48" customWidth="1"/>
    <col min="14598" max="14598" width="8" style="48" customWidth="1"/>
    <col min="14599" max="14601" width="2.7109375" style="48" customWidth="1"/>
    <col min="14602" max="14602" width="2.28515625" style="48" customWidth="1"/>
    <col min="14603" max="14603" width="63.28515625" style="48" customWidth="1"/>
    <col min="14604" max="14604" width="2.28515625" style="48" customWidth="1"/>
    <col min="14605" max="14605" width="64.7109375" style="48" customWidth="1"/>
    <col min="14606" max="14606" width="16.140625" style="48" customWidth="1"/>
    <col min="14607" max="14607" width="4.5703125" style="48" customWidth="1"/>
    <col min="14608" max="14608" width="4.85546875" style="48" customWidth="1"/>
    <col min="14609" max="14609" width="3.140625" style="48" customWidth="1"/>
    <col min="14610" max="14848" width="8.85546875" style="48"/>
    <col min="14849" max="14849" width="9.42578125" style="48" customWidth="1"/>
    <col min="14850" max="14850" width="10.28515625" style="48" customWidth="1"/>
    <col min="14851" max="14851" width="20.42578125" style="48" customWidth="1"/>
    <col min="14852" max="14852" width="18.140625" style="48" customWidth="1"/>
    <col min="14853" max="14853" width="28.7109375" style="48" customWidth="1"/>
    <col min="14854" max="14854" width="8" style="48" customWidth="1"/>
    <col min="14855" max="14857" width="2.7109375" style="48" customWidth="1"/>
    <col min="14858" max="14858" width="2.28515625" style="48" customWidth="1"/>
    <col min="14859" max="14859" width="63.28515625" style="48" customWidth="1"/>
    <col min="14860" max="14860" width="2.28515625" style="48" customWidth="1"/>
    <col min="14861" max="14861" width="64.7109375" style="48" customWidth="1"/>
    <col min="14862" max="14862" width="16.140625" style="48" customWidth="1"/>
    <col min="14863" max="14863" width="4.5703125" style="48" customWidth="1"/>
    <col min="14864" max="14864" width="4.85546875" style="48" customWidth="1"/>
    <col min="14865" max="14865" width="3.140625" style="48" customWidth="1"/>
    <col min="14866" max="15104" width="8.85546875" style="48"/>
    <col min="15105" max="15105" width="9.42578125" style="48" customWidth="1"/>
    <col min="15106" max="15106" width="10.28515625" style="48" customWidth="1"/>
    <col min="15107" max="15107" width="20.42578125" style="48" customWidth="1"/>
    <col min="15108" max="15108" width="18.140625" style="48" customWidth="1"/>
    <col min="15109" max="15109" width="28.7109375" style="48" customWidth="1"/>
    <col min="15110" max="15110" width="8" style="48" customWidth="1"/>
    <col min="15111" max="15113" width="2.7109375" style="48" customWidth="1"/>
    <col min="15114" max="15114" width="2.28515625" style="48" customWidth="1"/>
    <col min="15115" max="15115" width="63.28515625" style="48" customWidth="1"/>
    <col min="15116" max="15116" width="2.28515625" style="48" customWidth="1"/>
    <col min="15117" max="15117" width="64.7109375" style="48" customWidth="1"/>
    <col min="15118" max="15118" width="16.140625" style="48" customWidth="1"/>
    <col min="15119" max="15119" width="4.5703125" style="48" customWidth="1"/>
    <col min="15120" max="15120" width="4.85546875" style="48" customWidth="1"/>
    <col min="15121" max="15121" width="3.140625" style="48" customWidth="1"/>
    <col min="15122" max="15360" width="8.85546875" style="48"/>
    <col min="15361" max="15361" width="9.42578125" style="48" customWidth="1"/>
    <col min="15362" max="15362" width="10.28515625" style="48" customWidth="1"/>
    <col min="15363" max="15363" width="20.42578125" style="48" customWidth="1"/>
    <col min="15364" max="15364" width="18.140625" style="48" customWidth="1"/>
    <col min="15365" max="15365" width="28.7109375" style="48" customWidth="1"/>
    <col min="15366" max="15366" width="8" style="48" customWidth="1"/>
    <col min="15367" max="15369" width="2.7109375" style="48" customWidth="1"/>
    <col min="15370" max="15370" width="2.28515625" style="48" customWidth="1"/>
    <col min="15371" max="15371" width="63.28515625" style="48" customWidth="1"/>
    <col min="15372" max="15372" width="2.28515625" style="48" customWidth="1"/>
    <col min="15373" max="15373" width="64.7109375" style="48" customWidth="1"/>
    <col min="15374" max="15374" width="16.140625" style="48" customWidth="1"/>
    <col min="15375" max="15375" width="4.5703125" style="48" customWidth="1"/>
    <col min="15376" max="15376" width="4.85546875" style="48" customWidth="1"/>
    <col min="15377" max="15377" width="3.140625" style="48" customWidth="1"/>
    <col min="15378" max="15616" width="8.85546875" style="48"/>
    <col min="15617" max="15617" width="9.42578125" style="48" customWidth="1"/>
    <col min="15618" max="15618" width="10.28515625" style="48" customWidth="1"/>
    <col min="15619" max="15619" width="20.42578125" style="48" customWidth="1"/>
    <col min="15620" max="15620" width="18.140625" style="48" customWidth="1"/>
    <col min="15621" max="15621" width="28.7109375" style="48" customWidth="1"/>
    <col min="15622" max="15622" width="8" style="48" customWidth="1"/>
    <col min="15623" max="15625" width="2.7109375" style="48" customWidth="1"/>
    <col min="15626" max="15626" width="2.28515625" style="48" customWidth="1"/>
    <col min="15627" max="15627" width="63.28515625" style="48" customWidth="1"/>
    <col min="15628" max="15628" width="2.28515625" style="48" customWidth="1"/>
    <col min="15629" max="15629" width="64.7109375" style="48" customWidth="1"/>
    <col min="15630" max="15630" width="16.140625" style="48" customWidth="1"/>
    <col min="15631" max="15631" width="4.5703125" style="48" customWidth="1"/>
    <col min="15632" max="15632" width="4.85546875" style="48" customWidth="1"/>
    <col min="15633" max="15633" width="3.140625" style="48" customWidth="1"/>
    <col min="15634" max="15872" width="8.85546875" style="48"/>
    <col min="15873" max="15873" width="9.42578125" style="48" customWidth="1"/>
    <col min="15874" max="15874" width="10.28515625" style="48" customWidth="1"/>
    <col min="15875" max="15875" width="20.42578125" style="48" customWidth="1"/>
    <col min="15876" max="15876" width="18.140625" style="48" customWidth="1"/>
    <col min="15877" max="15877" width="28.7109375" style="48" customWidth="1"/>
    <col min="15878" max="15878" width="8" style="48" customWidth="1"/>
    <col min="15879" max="15881" width="2.7109375" style="48" customWidth="1"/>
    <col min="15882" max="15882" width="2.28515625" style="48" customWidth="1"/>
    <col min="15883" max="15883" width="63.28515625" style="48" customWidth="1"/>
    <col min="15884" max="15884" width="2.28515625" style="48" customWidth="1"/>
    <col min="15885" max="15885" width="64.7109375" style="48" customWidth="1"/>
    <col min="15886" max="15886" width="16.140625" style="48" customWidth="1"/>
    <col min="15887" max="15887" width="4.5703125" style="48" customWidth="1"/>
    <col min="15888" max="15888" width="4.85546875" style="48" customWidth="1"/>
    <col min="15889" max="15889" width="3.140625" style="48" customWidth="1"/>
    <col min="15890" max="16128" width="8.85546875" style="48"/>
    <col min="16129" max="16129" width="9.42578125" style="48" customWidth="1"/>
    <col min="16130" max="16130" width="10.28515625" style="48" customWidth="1"/>
    <col min="16131" max="16131" width="20.42578125" style="48" customWidth="1"/>
    <col min="16132" max="16132" width="18.140625" style="48" customWidth="1"/>
    <col min="16133" max="16133" width="28.7109375" style="48" customWidth="1"/>
    <col min="16134" max="16134" width="8" style="48" customWidth="1"/>
    <col min="16135" max="16137" width="2.7109375" style="48" customWidth="1"/>
    <col min="16138" max="16138" width="2.28515625" style="48" customWidth="1"/>
    <col min="16139" max="16139" width="63.28515625" style="48" customWidth="1"/>
    <col min="16140" max="16140" width="2.28515625" style="48" customWidth="1"/>
    <col min="16141" max="16141" width="64.7109375" style="48" customWidth="1"/>
    <col min="16142" max="16142" width="16.140625" style="48" customWidth="1"/>
    <col min="16143" max="16143" width="4.5703125" style="48" customWidth="1"/>
    <col min="16144" max="16144" width="4.85546875" style="48" customWidth="1"/>
    <col min="16145" max="16145" width="3.140625" style="48" customWidth="1"/>
    <col min="16146" max="16384" width="8.85546875" style="48"/>
  </cols>
  <sheetData>
    <row r="1" spans="1:19" s="31" customFormat="1" ht="45" customHeight="1">
      <c r="A1" s="31" t="s">
        <v>2966</v>
      </c>
      <c r="G1" s="2"/>
      <c r="H1" s="2"/>
      <c r="I1" s="2"/>
      <c r="J1" s="416"/>
      <c r="K1" s="416"/>
      <c r="L1" s="416"/>
      <c r="M1" s="416"/>
      <c r="N1" s="32"/>
      <c r="O1" s="227"/>
      <c r="P1" s="227"/>
      <c r="Q1" s="227"/>
      <c r="R1" s="227"/>
    </row>
    <row r="2" spans="1:19" s="35" customFormat="1">
      <c r="A2" s="77" t="s">
        <v>291</v>
      </c>
      <c r="B2" s="77" t="s">
        <v>292</v>
      </c>
      <c r="C2" s="77" t="s">
        <v>0</v>
      </c>
      <c r="D2" s="77" t="s">
        <v>1</v>
      </c>
      <c r="E2" s="77" t="s">
        <v>2</v>
      </c>
      <c r="F2" s="77" t="s">
        <v>3</v>
      </c>
      <c r="G2" s="5" t="s">
        <v>4</v>
      </c>
      <c r="H2" s="5" t="s">
        <v>5</v>
      </c>
      <c r="I2" s="5" t="s">
        <v>551</v>
      </c>
      <c r="J2" s="515" t="s">
        <v>7</v>
      </c>
      <c r="K2" s="515"/>
      <c r="L2" s="417" t="s">
        <v>8</v>
      </c>
      <c r="M2" s="418"/>
      <c r="N2" s="34" t="s">
        <v>9</v>
      </c>
      <c r="O2" s="35" t="s">
        <v>294</v>
      </c>
      <c r="P2" s="35" t="s">
        <v>293</v>
      </c>
      <c r="Q2" s="77" t="s">
        <v>10</v>
      </c>
      <c r="R2" s="35" t="s">
        <v>295</v>
      </c>
      <c r="S2" s="35" t="s">
        <v>1033</v>
      </c>
    </row>
    <row r="3" spans="1:19" s="166" customFormat="1">
      <c r="A3" s="166" t="s">
        <v>282</v>
      </c>
      <c r="H3" s="167"/>
      <c r="I3" s="167"/>
      <c r="J3" s="422"/>
      <c r="K3" s="422"/>
      <c r="L3" s="422"/>
      <c r="M3" s="481"/>
      <c r="N3" s="380"/>
      <c r="R3" s="230">
        <v>0</v>
      </c>
    </row>
    <row r="4" spans="1:19">
      <c r="A4" s="46" t="s">
        <v>2749</v>
      </c>
      <c r="B4" s="46"/>
      <c r="C4" s="42" t="s">
        <v>11</v>
      </c>
      <c r="D4" s="49" t="s">
        <v>137</v>
      </c>
      <c r="E4" s="49" t="s">
        <v>104</v>
      </c>
      <c r="F4" s="49" t="s">
        <v>470</v>
      </c>
      <c r="G4" s="48"/>
      <c r="H4" s="49"/>
      <c r="I4" s="49"/>
      <c r="J4" s="427" t="s">
        <v>2750</v>
      </c>
      <c r="K4" s="427"/>
      <c r="L4" s="428" t="s">
        <v>2751</v>
      </c>
      <c r="N4" s="109" t="str">
        <f>A5</f>
        <v>MJ1.02</v>
      </c>
      <c r="O4" s="48"/>
      <c r="P4" s="48"/>
      <c r="Q4" s="46" t="s">
        <v>2752</v>
      </c>
      <c r="R4" s="41" t="s">
        <v>2753</v>
      </c>
      <c r="S4" s="152" t="s">
        <v>2754</v>
      </c>
    </row>
    <row r="5" spans="1:19">
      <c r="A5" s="46" t="s">
        <v>2755</v>
      </c>
      <c r="B5" s="46"/>
      <c r="C5" s="42" t="s">
        <v>11</v>
      </c>
      <c r="D5" s="49" t="s">
        <v>137</v>
      </c>
      <c r="E5" s="49" t="s">
        <v>104</v>
      </c>
      <c r="F5" s="49" t="s">
        <v>470</v>
      </c>
      <c r="G5" s="48"/>
      <c r="H5" s="49"/>
      <c r="I5" s="49"/>
      <c r="J5" s="427" t="s">
        <v>2756</v>
      </c>
      <c r="K5" s="427"/>
      <c r="L5" s="428" t="s">
        <v>2757</v>
      </c>
      <c r="N5" s="62" t="s">
        <v>139</v>
      </c>
      <c r="O5" s="48"/>
      <c r="P5" s="48"/>
      <c r="Q5" s="46" t="s">
        <v>2758</v>
      </c>
      <c r="R5" s="41" t="s">
        <v>2645</v>
      </c>
      <c r="S5" s="152" t="s">
        <v>2754</v>
      </c>
    </row>
    <row r="6" spans="1:19">
      <c r="A6" s="46" t="s">
        <v>2759</v>
      </c>
      <c r="B6" s="46"/>
      <c r="C6" s="42" t="s">
        <v>11</v>
      </c>
      <c r="D6" s="49" t="s">
        <v>137</v>
      </c>
      <c r="E6" s="49" t="s">
        <v>104</v>
      </c>
      <c r="F6" s="49" t="s">
        <v>470</v>
      </c>
      <c r="G6" s="48"/>
      <c r="H6" s="49"/>
      <c r="I6" s="49"/>
      <c r="J6" s="427" t="s">
        <v>2760</v>
      </c>
      <c r="K6" s="427"/>
      <c r="L6" s="428" t="s">
        <v>2761</v>
      </c>
      <c r="N6" s="109" t="str">
        <f>A50</f>
        <v>MJ1.19</v>
      </c>
      <c r="O6" s="48"/>
      <c r="P6" s="48"/>
      <c r="Q6" s="46" t="s">
        <v>2762</v>
      </c>
      <c r="R6" s="41" t="s">
        <v>2763</v>
      </c>
    </row>
    <row r="7" spans="1:19" s="35" customFormat="1">
      <c r="A7" s="46" t="s">
        <v>2764</v>
      </c>
      <c r="B7" s="113"/>
      <c r="C7" s="42" t="s">
        <v>11</v>
      </c>
      <c r="D7" s="49" t="s">
        <v>137</v>
      </c>
      <c r="E7" s="49" t="s">
        <v>26</v>
      </c>
      <c r="F7" s="49" t="s">
        <v>54</v>
      </c>
      <c r="G7" s="49"/>
      <c r="H7" s="49"/>
      <c r="J7" s="428" t="s">
        <v>2765</v>
      </c>
      <c r="K7" s="432"/>
      <c r="L7" s="432" t="s">
        <v>2766</v>
      </c>
      <c r="M7" s="430"/>
      <c r="N7" s="62"/>
      <c r="O7" s="49"/>
      <c r="P7" s="49"/>
      <c r="Q7" s="49"/>
      <c r="R7" s="41"/>
    </row>
    <row r="8" spans="1:19" outlineLevel="1">
      <c r="B8" s="52"/>
      <c r="C8" s="50" t="s">
        <v>24</v>
      </c>
      <c r="D8" s="50"/>
      <c r="E8" s="50" t="s">
        <v>58</v>
      </c>
      <c r="F8" s="50">
        <v>1</v>
      </c>
      <c r="G8" s="50"/>
      <c r="H8" s="50"/>
      <c r="I8" s="50"/>
      <c r="J8" s="430"/>
      <c r="K8" s="430" t="s">
        <v>2767</v>
      </c>
      <c r="L8" s="430"/>
      <c r="M8" s="430" t="s">
        <v>2768</v>
      </c>
      <c r="N8" s="47" t="str">
        <f>A11</f>
        <v>MJ1.05</v>
      </c>
      <c r="O8" s="48"/>
      <c r="P8" s="48"/>
      <c r="Q8" s="48"/>
      <c r="R8" s="41" t="s">
        <v>140</v>
      </c>
    </row>
    <row r="9" spans="1:19" outlineLevel="1">
      <c r="B9" s="52"/>
      <c r="C9" s="50" t="s">
        <v>24</v>
      </c>
      <c r="D9" s="50"/>
      <c r="E9" s="50" t="s">
        <v>58</v>
      </c>
      <c r="F9" s="50">
        <v>2</v>
      </c>
      <c r="G9" s="50"/>
      <c r="H9" s="50"/>
      <c r="I9" s="50"/>
      <c r="J9" s="430"/>
      <c r="K9" s="430" t="s">
        <v>2769</v>
      </c>
      <c r="L9" s="430"/>
      <c r="M9" s="430" t="s">
        <v>2770</v>
      </c>
      <c r="N9" s="47" t="str">
        <f>A11</f>
        <v>MJ1.05</v>
      </c>
      <c r="O9" s="48"/>
      <c r="P9" s="48"/>
      <c r="Q9" s="48"/>
      <c r="R9" s="41"/>
    </row>
    <row r="10" spans="1:19" outlineLevel="1">
      <c r="B10" s="52"/>
      <c r="C10" s="50" t="s">
        <v>24</v>
      </c>
      <c r="D10" s="50"/>
      <c r="E10" s="50" t="s">
        <v>58</v>
      </c>
      <c r="F10" s="50">
        <v>3</v>
      </c>
      <c r="G10" s="50"/>
      <c r="H10" s="50"/>
      <c r="I10" s="50"/>
      <c r="J10" s="430"/>
      <c r="K10" s="430" t="s">
        <v>2251</v>
      </c>
      <c r="L10" s="430"/>
      <c r="M10" s="430" t="s">
        <v>2771</v>
      </c>
      <c r="N10" s="47" t="str">
        <f>A26</f>
        <v>MJ1.06</v>
      </c>
      <c r="O10" s="48"/>
      <c r="P10" s="48"/>
      <c r="Q10" s="48"/>
      <c r="R10" s="41" t="s">
        <v>140</v>
      </c>
    </row>
    <row r="11" spans="1:19" s="35" customFormat="1">
      <c r="A11" s="46" t="s">
        <v>2772</v>
      </c>
      <c r="B11" s="113"/>
      <c r="C11" s="42" t="s">
        <v>11</v>
      </c>
      <c r="D11" s="49" t="s">
        <v>137</v>
      </c>
      <c r="E11" s="49" t="s">
        <v>121</v>
      </c>
      <c r="F11" s="49" t="s">
        <v>54</v>
      </c>
      <c r="G11" s="49"/>
      <c r="H11" s="49"/>
      <c r="J11" s="428" t="s">
        <v>2773</v>
      </c>
      <c r="K11" s="432"/>
      <c r="L11" s="432" t="s">
        <v>2774</v>
      </c>
      <c r="M11" s="430"/>
      <c r="N11" s="62"/>
      <c r="O11" s="49"/>
      <c r="P11" s="49"/>
      <c r="Q11" s="49"/>
      <c r="R11" s="41"/>
    </row>
    <row r="12" spans="1:19" s="44" customFormat="1" outlineLevel="1">
      <c r="A12" s="363"/>
      <c r="B12" s="363"/>
      <c r="C12" s="44" t="s">
        <v>24</v>
      </c>
      <c r="E12" s="44" t="s">
        <v>58</v>
      </c>
      <c r="F12" s="44">
        <v>1</v>
      </c>
      <c r="H12" s="113"/>
      <c r="I12" s="113"/>
      <c r="J12" s="482"/>
      <c r="K12" s="463" t="s">
        <v>2775</v>
      </c>
      <c r="L12" s="428"/>
      <c r="M12" s="463" t="s">
        <v>2582</v>
      </c>
      <c r="N12" s="47" t="str">
        <f>A26</f>
        <v>MJ1.06</v>
      </c>
      <c r="Q12" s="363"/>
      <c r="R12" s="41" t="s">
        <v>140</v>
      </c>
    </row>
    <row r="13" spans="1:19" s="44" customFormat="1" outlineLevel="1">
      <c r="A13" s="363"/>
      <c r="B13" s="363"/>
      <c r="C13" s="44" t="s">
        <v>24</v>
      </c>
      <c r="E13" s="44" t="s">
        <v>58</v>
      </c>
      <c r="F13" s="44">
        <v>2</v>
      </c>
      <c r="H13" s="113"/>
      <c r="I13" s="113"/>
      <c r="J13" s="482"/>
      <c r="K13" s="463" t="s">
        <v>2776</v>
      </c>
      <c r="L13" s="428"/>
      <c r="M13" s="463" t="s">
        <v>2583</v>
      </c>
      <c r="N13" s="47" t="str">
        <f>A26</f>
        <v>MJ1.06</v>
      </c>
      <c r="Q13" s="363"/>
      <c r="R13" s="41" t="s">
        <v>140</v>
      </c>
    </row>
    <row r="14" spans="1:19" s="44" customFormat="1" outlineLevel="1">
      <c r="A14" s="363"/>
      <c r="B14" s="363"/>
      <c r="C14" s="44" t="s">
        <v>24</v>
      </c>
      <c r="E14" s="44" t="s">
        <v>58</v>
      </c>
      <c r="F14" s="44">
        <v>3</v>
      </c>
      <c r="H14" s="113"/>
      <c r="I14" s="113"/>
      <c r="J14" s="482"/>
      <c r="K14" s="463" t="s">
        <v>2156</v>
      </c>
      <c r="L14" s="428"/>
      <c r="M14" s="463" t="s">
        <v>2156</v>
      </c>
      <c r="N14" s="47" t="str">
        <f>A26</f>
        <v>MJ1.06</v>
      </c>
      <c r="Q14" s="363"/>
      <c r="R14" s="41" t="s">
        <v>140</v>
      </c>
    </row>
    <row r="15" spans="1:19" s="44" customFormat="1" outlineLevel="1">
      <c r="A15" s="363"/>
      <c r="B15" s="363"/>
      <c r="C15" s="44" t="s">
        <v>24</v>
      </c>
      <c r="E15" s="44" t="s">
        <v>58</v>
      </c>
      <c r="F15" s="44">
        <v>4</v>
      </c>
      <c r="H15" s="49"/>
      <c r="I15" s="49"/>
      <c r="J15" s="482"/>
      <c r="K15" s="463" t="s">
        <v>2157</v>
      </c>
      <c r="L15" s="428"/>
      <c r="M15" s="463" t="s">
        <v>2157</v>
      </c>
      <c r="N15" s="47" t="str">
        <f>A26</f>
        <v>MJ1.06</v>
      </c>
      <c r="Q15" s="363"/>
      <c r="R15" s="41" t="s">
        <v>140</v>
      </c>
    </row>
    <row r="16" spans="1:19" s="44" customFormat="1" outlineLevel="1">
      <c r="A16" s="363"/>
      <c r="B16" s="363"/>
      <c r="C16" s="44" t="s">
        <v>24</v>
      </c>
      <c r="E16" s="44" t="s">
        <v>58</v>
      </c>
      <c r="F16" s="44">
        <v>5</v>
      </c>
      <c r="H16" s="113"/>
      <c r="I16" s="113"/>
      <c r="J16" s="482"/>
      <c r="K16" s="463" t="s">
        <v>2777</v>
      </c>
      <c r="L16" s="428"/>
      <c r="M16" s="463" t="s">
        <v>2778</v>
      </c>
      <c r="N16" s="47" t="str">
        <f>A26</f>
        <v>MJ1.06</v>
      </c>
      <c r="Q16" s="363"/>
      <c r="R16" s="41" t="s">
        <v>140</v>
      </c>
    </row>
    <row r="17" spans="1:18" s="44" customFormat="1" outlineLevel="1">
      <c r="A17" s="363"/>
      <c r="B17" s="363"/>
      <c r="C17" s="44" t="s">
        <v>24</v>
      </c>
      <c r="E17" s="44" t="s">
        <v>58</v>
      </c>
      <c r="F17" s="44">
        <v>6</v>
      </c>
      <c r="H17" s="49"/>
      <c r="I17" s="49"/>
      <c r="J17" s="482"/>
      <c r="K17" s="463" t="s">
        <v>2779</v>
      </c>
      <c r="L17" s="428"/>
      <c r="M17" s="463" t="s">
        <v>2780</v>
      </c>
      <c r="N17" s="47" t="str">
        <f>A26</f>
        <v>MJ1.06</v>
      </c>
      <c r="Q17" s="363"/>
      <c r="R17" s="41" t="s">
        <v>140</v>
      </c>
    </row>
    <row r="18" spans="1:18" s="44" customFormat="1" outlineLevel="1">
      <c r="A18" s="363"/>
      <c r="B18" s="363"/>
      <c r="C18" s="44" t="s">
        <v>24</v>
      </c>
      <c r="E18" s="44" t="s">
        <v>58</v>
      </c>
      <c r="F18" s="44">
        <v>7</v>
      </c>
      <c r="H18" s="49"/>
      <c r="I18" s="49"/>
      <c r="J18" s="482"/>
      <c r="K18" s="463" t="s">
        <v>2781</v>
      </c>
      <c r="L18" s="428"/>
      <c r="M18" s="463" t="s">
        <v>2782</v>
      </c>
      <c r="N18" s="47" t="str">
        <f>A26</f>
        <v>MJ1.06</v>
      </c>
      <c r="Q18" s="363"/>
      <c r="R18" s="41" t="s">
        <v>140</v>
      </c>
    </row>
    <row r="19" spans="1:18" s="44" customFormat="1" outlineLevel="1">
      <c r="A19" s="363"/>
      <c r="B19" s="363"/>
      <c r="C19" s="44" t="s">
        <v>24</v>
      </c>
      <c r="E19" s="44" t="s">
        <v>58</v>
      </c>
      <c r="F19" s="44">
        <v>8</v>
      </c>
      <c r="H19" s="49"/>
      <c r="I19" s="49"/>
      <c r="J19" s="482"/>
      <c r="K19" s="463" t="s">
        <v>2783</v>
      </c>
      <c r="L19" s="428"/>
      <c r="M19" s="463" t="s">
        <v>2784</v>
      </c>
      <c r="N19" s="47" t="str">
        <f>A26</f>
        <v>MJ1.06</v>
      </c>
      <c r="Q19" s="363"/>
      <c r="R19" s="41" t="s">
        <v>140</v>
      </c>
    </row>
    <row r="20" spans="1:18" s="44" customFormat="1" outlineLevel="1">
      <c r="A20" s="363"/>
      <c r="B20" s="363"/>
      <c r="C20" s="44" t="s">
        <v>24</v>
      </c>
      <c r="E20" s="44" t="s">
        <v>58</v>
      </c>
      <c r="F20" s="44">
        <v>9</v>
      </c>
      <c r="H20" s="49"/>
      <c r="I20" s="49"/>
      <c r="J20" s="482"/>
      <c r="K20" s="463" t="s">
        <v>717</v>
      </c>
      <c r="L20" s="428"/>
      <c r="M20" s="483" t="s">
        <v>2785</v>
      </c>
      <c r="N20" s="47" t="str">
        <f>A26</f>
        <v>MJ1.06</v>
      </c>
      <c r="Q20" s="363"/>
      <c r="R20" s="41" t="s">
        <v>140</v>
      </c>
    </row>
    <row r="21" spans="1:18" s="44" customFormat="1" outlineLevel="1">
      <c r="A21" s="363"/>
      <c r="B21" s="363"/>
      <c r="C21" s="44" t="s">
        <v>24</v>
      </c>
      <c r="E21" s="44" t="s">
        <v>58</v>
      </c>
      <c r="F21" s="44">
        <v>10</v>
      </c>
      <c r="H21" s="49"/>
      <c r="I21" s="49"/>
      <c r="J21" s="482"/>
      <c r="K21" s="463" t="s">
        <v>2786</v>
      </c>
      <c r="L21" s="428"/>
      <c r="M21" s="483" t="s">
        <v>717</v>
      </c>
      <c r="N21" s="47" t="str">
        <f>A26</f>
        <v>MJ1.06</v>
      </c>
      <c r="Q21" s="363"/>
      <c r="R21" s="41" t="s">
        <v>140</v>
      </c>
    </row>
    <row r="22" spans="1:18" s="44" customFormat="1" outlineLevel="1">
      <c r="A22" s="363"/>
      <c r="B22" s="363"/>
      <c r="C22" s="44" t="s">
        <v>24</v>
      </c>
      <c r="E22" s="44" t="s">
        <v>58</v>
      </c>
      <c r="F22" s="44">
        <v>11</v>
      </c>
      <c r="H22" s="49"/>
      <c r="I22" s="49"/>
      <c r="J22" s="482"/>
      <c r="K22" s="463" t="s">
        <v>720</v>
      </c>
      <c r="L22" s="428"/>
      <c r="M22" s="483" t="s">
        <v>721</v>
      </c>
      <c r="N22" s="47" t="str">
        <f>A26</f>
        <v>MJ1.06</v>
      </c>
      <c r="Q22" s="363"/>
      <c r="R22" s="41" t="s">
        <v>140</v>
      </c>
    </row>
    <row r="23" spans="1:18" s="44" customFormat="1" outlineLevel="1">
      <c r="A23" s="363"/>
      <c r="B23" s="363"/>
      <c r="C23" s="44" t="s">
        <v>24</v>
      </c>
      <c r="E23" s="44" t="s">
        <v>58</v>
      </c>
      <c r="F23" s="44">
        <v>12</v>
      </c>
      <c r="H23" s="49"/>
      <c r="I23" s="49"/>
      <c r="J23" s="482"/>
      <c r="K23" s="463" t="s">
        <v>2787</v>
      </c>
      <c r="L23" s="428"/>
      <c r="M23" s="463" t="s">
        <v>2787</v>
      </c>
      <c r="N23" s="47" t="str">
        <f>A26</f>
        <v>MJ1.06</v>
      </c>
      <c r="Q23" s="363"/>
      <c r="R23" s="41" t="s">
        <v>140</v>
      </c>
    </row>
    <row r="24" spans="1:18" s="44" customFormat="1" outlineLevel="1">
      <c r="A24" s="363"/>
      <c r="B24" s="52" t="s">
        <v>428</v>
      </c>
      <c r="C24" s="238" t="str">
        <f>VLOOKUP($B24,[6]Codes!$A$1:$K$65536,2,FALSE)</f>
        <v>Response</v>
      </c>
      <c r="D24" s="50"/>
      <c r="E24" s="238" t="str">
        <f>VLOOKUP($B24,[6]Codes!$A$1:$K$65536,4,FALSE)</f>
        <v>Category option</v>
      </c>
      <c r="F24" s="238">
        <f>VLOOKUP($B24,[6]Codes!$A$1:$K$65536,5,FALSE)</f>
        <v>997</v>
      </c>
      <c r="G24" s="50"/>
      <c r="H24" s="50"/>
      <c r="I24" s="50"/>
      <c r="J24" s="430"/>
      <c r="K24" s="431" t="str">
        <f>VLOOKUP($B24,[6]Codes!$A$1:$K$65536,9,FALSE)</f>
        <v>Other (specify)</v>
      </c>
      <c r="L24" s="430"/>
      <c r="M24" s="431" t="str">
        <f>VLOOKUP($B24,[6]Codes!$A$1:$K$65536,11,FALSE)</f>
        <v>Seluk (spesifika)</v>
      </c>
      <c r="N24" s="47" t="str">
        <f>A25</f>
        <v>MJ1.05x</v>
      </c>
      <c r="Q24" s="363"/>
      <c r="R24" s="41" t="s">
        <v>140</v>
      </c>
    </row>
    <row r="25" spans="1:18" s="43" customFormat="1">
      <c r="A25" s="46" t="s">
        <v>2788</v>
      </c>
      <c r="B25" s="42"/>
      <c r="C25" s="42" t="s">
        <v>11</v>
      </c>
      <c r="D25" s="42" t="s">
        <v>137</v>
      </c>
      <c r="E25" s="42" t="s">
        <v>66</v>
      </c>
      <c r="F25" s="42" t="s">
        <v>21</v>
      </c>
      <c r="G25" s="44"/>
      <c r="H25" s="44"/>
      <c r="I25" s="44"/>
      <c r="J25" s="432" t="s">
        <v>627</v>
      </c>
      <c r="K25" s="433"/>
      <c r="L25" s="428" t="s">
        <v>2789</v>
      </c>
      <c r="M25" s="433"/>
      <c r="N25" s="123" t="str">
        <f>A26</f>
        <v>MJ1.06</v>
      </c>
      <c r="O25" s="41"/>
      <c r="P25" s="41"/>
      <c r="Q25" s="41"/>
      <c r="R25" s="41" t="s">
        <v>140</v>
      </c>
    </row>
    <row r="26" spans="1:18" s="49" customFormat="1">
      <c r="A26" s="46" t="s">
        <v>2790</v>
      </c>
      <c r="B26" s="144"/>
      <c r="C26" s="42" t="s">
        <v>11</v>
      </c>
      <c r="D26" s="49" t="s">
        <v>137</v>
      </c>
      <c r="E26" s="49" t="s">
        <v>26</v>
      </c>
      <c r="F26" s="49" t="s">
        <v>54</v>
      </c>
      <c r="J26" s="457" t="s">
        <v>2791</v>
      </c>
      <c r="K26" s="484"/>
      <c r="L26" s="428" t="s">
        <v>2792</v>
      </c>
      <c r="M26" s="482"/>
      <c r="N26" s="62"/>
      <c r="Q26" s="144" t="s">
        <v>2793</v>
      </c>
      <c r="R26" s="41">
        <v>0</v>
      </c>
    </row>
    <row r="27" spans="1:18" outlineLevel="1">
      <c r="B27" s="52" t="s">
        <v>138</v>
      </c>
      <c r="C27" s="238" t="str">
        <f>VLOOKUP($B27,[6]Codes!$A$1:$K$65536,2,FALSE)</f>
        <v>Response</v>
      </c>
      <c r="D27" s="50"/>
      <c r="E27" s="238" t="str">
        <f>VLOOKUP($B27,[6]Codes!$A$1:$K$65536,4,FALSE)</f>
        <v>Category option</v>
      </c>
      <c r="F27" s="238">
        <f>VLOOKUP($B27,[6]Codes!$A$1:$K$65536,5,FALSE)</f>
        <v>0</v>
      </c>
      <c r="G27" s="50"/>
      <c r="H27" s="50"/>
      <c r="I27" s="50"/>
      <c r="J27" s="430"/>
      <c r="K27" s="431" t="str">
        <f>VLOOKUP($B27,[6]Codes!$A$1:$K$65536,9,FALSE)</f>
        <v>No</v>
      </c>
      <c r="L27" s="430"/>
      <c r="M27" s="431" t="str">
        <f>VLOOKUP($B27,[6]Codes!$A$1:$K$65536,11,FALSE)</f>
        <v>Lae</v>
      </c>
      <c r="N27" s="47" t="str">
        <f>A29</f>
        <v>MJ1.07</v>
      </c>
      <c r="O27" s="48"/>
      <c r="P27" s="48"/>
      <c r="Q27" s="48"/>
      <c r="R27" s="41" t="s">
        <v>140</v>
      </c>
    </row>
    <row r="28" spans="1:18" outlineLevel="1">
      <c r="B28" s="52" t="s">
        <v>141</v>
      </c>
      <c r="C28" s="238" t="str">
        <f>VLOOKUP($B28,[6]Codes!$A$1:$K$65536,2,FALSE)</f>
        <v>Response</v>
      </c>
      <c r="D28" s="50"/>
      <c r="E28" s="238" t="str">
        <f>VLOOKUP($B28,[6]Codes!$A$1:$K$65536,4,FALSE)</f>
        <v>Category option</v>
      </c>
      <c r="F28" s="238">
        <f>VLOOKUP($B28,[6]Codes!$A$1:$K$65536,5,FALSE)</f>
        <v>1</v>
      </c>
      <c r="G28" s="50"/>
      <c r="H28" s="50"/>
      <c r="I28" s="50"/>
      <c r="J28" s="430"/>
      <c r="K28" s="431" t="str">
        <f>VLOOKUP($B28,[6]Codes!$A$1:$K$65536,9,FALSE)</f>
        <v>Yes</v>
      </c>
      <c r="L28" s="430"/>
      <c r="M28" s="431" t="str">
        <f>VLOOKUP($B28,[6]Codes!$A$1:$K$65536,11,FALSE)</f>
        <v>Sim</v>
      </c>
      <c r="N28" s="47" t="str">
        <f>A29</f>
        <v>MJ1.07</v>
      </c>
      <c r="O28" s="48"/>
      <c r="P28" s="48"/>
      <c r="Q28" s="48"/>
      <c r="R28" s="41" t="s">
        <v>140</v>
      </c>
    </row>
    <row r="29" spans="1:18" s="49" customFormat="1">
      <c r="A29" s="46" t="s">
        <v>2794</v>
      </c>
      <c r="B29" s="144"/>
      <c r="C29" s="42" t="s">
        <v>11</v>
      </c>
      <c r="D29" s="49" t="s">
        <v>137</v>
      </c>
      <c r="E29" s="49" t="s">
        <v>26</v>
      </c>
      <c r="F29" s="49" t="s">
        <v>54</v>
      </c>
      <c r="H29" s="113"/>
      <c r="I29" s="113"/>
      <c r="J29" s="457" t="s">
        <v>2795</v>
      </c>
      <c r="K29" s="484"/>
      <c r="L29" s="428" t="s">
        <v>2796</v>
      </c>
      <c r="M29" s="482"/>
      <c r="N29" s="62"/>
      <c r="Q29" s="144" t="s">
        <v>2797</v>
      </c>
      <c r="R29" s="41">
        <v>0</v>
      </c>
    </row>
    <row r="30" spans="1:18" outlineLevel="1">
      <c r="B30" s="52" t="s">
        <v>138</v>
      </c>
      <c r="C30" s="238" t="str">
        <f>VLOOKUP($B30,[6]Codes!$A$1:$K$65536,2,FALSE)</f>
        <v>Response</v>
      </c>
      <c r="D30" s="50"/>
      <c r="E30" s="238" t="str">
        <f>VLOOKUP($B30,[6]Codes!$A$1:$K$65536,4,FALSE)</f>
        <v>Category option</v>
      </c>
      <c r="F30" s="238">
        <f>VLOOKUP($B30,[6]Codes!$A$1:$K$65536,5,FALSE)</f>
        <v>0</v>
      </c>
      <c r="G30" s="50"/>
      <c r="H30" s="50"/>
      <c r="I30" s="50"/>
      <c r="J30" s="430"/>
      <c r="K30" s="431" t="str">
        <f>VLOOKUP($B30,[6]Codes!$A$1:$K$65536,9,FALSE)</f>
        <v>No</v>
      </c>
      <c r="L30" s="430"/>
      <c r="M30" s="431" t="str">
        <f>VLOOKUP($B30,[6]Codes!$A$1:$K$65536,11,FALSE)</f>
        <v>Lae</v>
      </c>
      <c r="N30" s="47" t="str">
        <f>A32</f>
        <v>MJ1.08</v>
      </c>
      <c r="O30" s="48"/>
      <c r="P30" s="48"/>
      <c r="Q30" s="48"/>
      <c r="R30" s="41" t="s">
        <v>140</v>
      </c>
    </row>
    <row r="31" spans="1:18" outlineLevel="1">
      <c r="B31" s="52" t="s">
        <v>141</v>
      </c>
      <c r="C31" s="238" t="str">
        <f>VLOOKUP($B31,[6]Codes!$A$1:$K$65536,2,FALSE)</f>
        <v>Response</v>
      </c>
      <c r="D31" s="50"/>
      <c r="E31" s="238" t="str">
        <f>VLOOKUP($B31,[6]Codes!$A$1:$K$65536,4,FALSE)</f>
        <v>Category option</v>
      </c>
      <c r="F31" s="238">
        <f>VLOOKUP($B31,[6]Codes!$A$1:$K$65536,5,FALSE)</f>
        <v>1</v>
      </c>
      <c r="G31" s="50"/>
      <c r="H31" s="50"/>
      <c r="I31" s="50"/>
      <c r="J31" s="430"/>
      <c r="K31" s="431" t="str">
        <f>VLOOKUP($B31,[6]Codes!$A$1:$K$65536,9,FALSE)</f>
        <v>Yes</v>
      </c>
      <c r="L31" s="430"/>
      <c r="M31" s="431" t="str">
        <f>VLOOKUP($B31,[6]Codes!$A$1:$K$65536,11,FALSE)</f>
        <v>Sim</v>
      </c>
      <c r="N31" s="47" t="str">
        <f>A32</f>
        <v>MJ1.08</v>
      </c>
      <c r="O31" s="48"/>
      <c r="P31" s="48"/>
      <c r="Q31" s="48"/>
      <c r="R31" s="41" t="s">
        <v>140</v>
      </c>
    </row>
    <row r="32" spans="1:18" s="49" customFormat="1">
      <c r="A32" s="46" t="s">
        <v>2798</v>
      </c>
      <c r="B32" s="144"/>
      <c r="C32" s="42" t="s">
        <v>11</v>
      </c>
      <c r="D32" s="49" t="s">
        <v>137</v>
      </c>
      <c r="E32" s="49" t="s">
        <v>26</v>
      </c>
      <c r="F32" s="49" t="s">
        <v>54</v>
      </c>
      <c r="H32" s="113"/>
      <c r="I32" s="113"/>
      <c r="J32" s="457" t="s">
        <v>2799</v>
      </c>
      <c r="K32" s="457"/>
      <c r="L32" s="428" t="s">
        <v>2800</v>
      </c>
      <c r="M32" s="430"/>
      <c r="N32" s="62"/>
      <c r="Q32" s="144" t="s">
        <v>2801</v>
      </c>
      <c r="R32" s="41">
        <v>0</v>
      </c>
    </row>
    <row r="33" spans="1:19" outlineLevel="1">
      <c r="B33" s="52" t="s">
        <v>138</v>
      </c>
      <c r="C33" s="238" t="str">
        <f>VLOOKUP($B33,[6]Codes!$A$1:$K$65536,2,FALSE)</f>
        <v>Response</v>
      </c>
      <c r="D33" s="50"/>
      <c r="E33" s="238" t="str">
        <f>VLOOKUP($B33,[6]Codes!$A$1:$K$65536,4,FALSE)</f>
        <v>Category option</v>
      </c>
      <c r="F33" s="238">
        <f>VLOOKUP($B33,[6]Codes!$A$1:$K$65536,5,FALSE)</f>
        <v>0</v>
      </c>
      <c r="G33" s="50"/>
      <c r="H33" s="50"/>
      <c r="I33" s="50"/>
      <c r="J33" s="430"/>
      <c r="K33" s="431" t="str">
        <f>VLOOKUP($B33,[6]Codes!$A$1:$K$65536,9,FALSE)</f>
        <v>No</v>
      </c>
      <c r="L33" s="430"/>
      <c r="M33" s="431" t="str">
        <f>VLOOKUP($B33,[6]Codes!$A$1:$K$65536,11,FALSE)</f>
        <v>Lae</v>
      </c>
      <c r="N33" s="47" t="str">
        <f>A35</f>
        <v>MJ1.09</v>
      </c>
      <c r="O33" s="48"/>
      <c r="P33" s="48"/>
      <c r="Q33" s="48"/>
      <c r="R33" s="41" t="s">
        <v>140</v>
      </c>
    </row>
    <row r="34" spans="1:19" outlineLevel="1">
      <c r="B34" s="52" t="s">
        <v>141</v>
      </c>
      <c r="C34" s="238" t="str">
        <f>VLOOKUP($B34,[6]Codes!$A$1:$K$65536,2,FALSE)</f>
        <v>Response</v>
      </c>
      <c r="D34" s="50"/>
      <c r="E34" s="238" t="str">
        <f>VLOOKUP($B34,[6]Codes!$A$1:$K$65536,4,FALSE)</f>
        <v>Category option</v>
      </c>
      <c r="F34" s="238">
        <f>VLOOKUP($B34,[6]Codes!$A$1:$K$65536,5,FALSE)</f>
        <v>1</v>
      </c>
      <c r="G34" s="50"/>
      <c r="H34" s="50"/>
      <c r="I34" s="50"/>
      <c r="J34" s="430"/>
      <c r="K34" s="431" t="str">
        <f>VLOOKUP($B34,[6]Codes!$A$1:$K$65536,9,FALSE)</f>
        <v>Yes</v>
      </c>
      <c r="L34" s="430"/>
      <c r="M34" s="431" t="str">
        <f>VLOOKUP($B34,[6]Codes!$A$1:$K$65536,11,FALSE)</f>
        <v>Sim</v>
      </c>
      <c r="N34" s="47" t="str">
        <f>A35</f>
        <v>MJ1.09</v>
      </c>
      <c r="O34" s="48"/>
      <c r="P34" s="48"/>
      <c r="Q34" s="48"/>
      <c r="R34" s="41" t="s">
        <v>140</v>
      </c>
    </row>
    <row r="35" spans="1:19" s="49" customFormat="1">
      <c r="A35" s="46" t="s">
        <v>2802</v>
      </c>
      <c r="B35" s="144"/>
      <c r="C35" s="42" t="s">
        <v>11</v>
      </c>
      <c r="D35" s="49" t="s">
        <v>137</v>
      </c>
      <c r="E35" s="49" t="s">
        <v>26</v>
      </c>
      <c r="F35" s="49" t="s">
        <v>54</v>
      </c>
      <c r="H35" s="113"/>
      <c r="I35" s="113"/>
      <c r="J35" s="457" t="s">
        <v>2803</v>
      </c>
      <c r="K35" s="457"/>
      <c r="L35" s="428" t="s">
        <v>2804</v>
      </c>
      <c r="M35" s="430"/>
      <c r="N35" s="62"/>
      <c r="Q35" s="144" t="s">
        <v>2805</v>
      </c>
      <c r="R35" s="41">
        <v>0</v>
      </c>
    </row>
    <row r="36" spans="1:19" outlineLevel="1">
      <c r="B36" s="52" t="s">
        <v>138</v>
      </c>
      <c r="C36" s="238" t="str">
        <f>VLOOKUP($B36,[6]Codes!$A$1:$K$65536,2,FALSE)</f>
        <v>Response</v>
      </c>
      <c r="D36" s="50"/>
      <c r="E36" s="238" t="str">
        <f>VLOOKUP($B36,[6]Codes!$A$1:$K$65536,4,FALSE)</f>
        <v>Category option</v>
      </c>
      <c r="F36" s="238">
        <f>VLOOKUP($B36,[6]Codes!$A$1:$K$65536,5,FALSE)</f>
        <v>0</v>
      </c>
      <c r="G36" s="50"/>
      <c r="H36" s="50"/>
      <c r="I36" s="50"/>
      <c r="J36" s="430"/>
      <c r="K36" s="431" t="str">
        <f>VLOOKUP($B36,[6]Codes!$A$1:$K$65536,9,FALSE)</f>
        <v>No</v>
      </c>
      <c r="L36" s="430"/>
      <c r="M36" s="431" t="str">
        <f>VLOOKUP($B36,[6]Codes!$A$1:$K$65536,11,FALSE)</f>
        <v>Lae</v>
      </c>
      <c r="N36" s="51" t="str">
        <f>A39</f>
        <v>MJ1.00</v>
      </c>
      <c r="O36" s="48"/>
      <c r="P36" s="48"/>
      <c r="Q36" s="48"/>
      <c r="R36" s="41" t="s">
        <v>140</v>
      </c>
    </row>
    <row r="37" spans="1:19" outlineLevel="1">
      <c r="B37" s="52" t="s">
        <v>141</v>
      </c>
      <c r="C37" s="238" t="str">
        <f>VLOOKUP($B37,[6]Codes!$A$1:$K$65536,2,FALSE)</f>
        <v>Response</v>
      </c>
      <c r="D37" s="50"/>
      <c r="E37" s="238" t="str">
        <f>VLOOKUP($B37,[6]Codes!$A$1:$K$65536,4,FALSE)</f>
        <v>Category option</v>
      </c>
      <c r="F37" s="238">
        <f>VLOOKUP($B37,[6]Codes!$A$1:$K$65536,5,FALSE)</f>
        <v>1</v>
      </c>
      <c r="G37" s="50"/>
      <c r="H37" s="50"/>
      <c r="I37" s="50"/>
      <c r="J37" s="430"/>
      <c r="K37" s="431" t="str">
        <f>VLOOKUP($B37,[6]Codes!$A$1:$K$65536,9,FALSE)</f>
        <v>Yes</v>
      </c>
      <c r="L37" s="430"/>
      <c r="M37" s="431" t="str">
        <f>VLOOKUP($B37,[6]Codes!$A$1:$K$65536,11,FALSE)</f>
        <v>Sim</v>
      </c>
      <c r="N37" s="51" t="str">
        <f>A39</f>
        <v>MJ1.00</v>
      </c>
      <c r="O37" s="48"/>
      <c r="P37" s="48"/>
      <c r="Q37" s="48"/>
      <c r="R37" s="41" t="s">
        <v>140</v>
      </c>
    </row>
    <row r="38" spans="1:19" s="166" customFormat="1">
      <c r="A38" s="166" t="s">
        <v>2806</v>
      </c>
      <c r="H38" s="167"/>
      <c r="I38" s="167"/>
      <c r="J38" s="422"/>
      <c r="K38" s="422"/>
      <c r="L38" s="422"/>
      <c r="M38" s="481"/>
      <c r="N38" s="380"/>
      <c r="R38" s="230">
        <v>0</v>
      </c>
    </row>
    <row r="39" spans="1:19" s="301" customFormat="1">
      <c r="A39" s="301" t="s">
        <v>2807</v>
      </c>
      <c r="C39" s="301" t="s">
        <v>11</v>
      </c>
      <c r="D39" s="301" t="s">
        <v>137</v>
      </c>
      <c r="E39" s="301" t="s">
        <v>2808</v>
      </c>
      <c r="H39" s="298"/>
      <c r="I39" s="298"/>
      <c r="J39" s="471" t="s">
        <v>2809</v>
      </c>
      <c r="K39" s="471"/>
      <c r="L39" s="471" t="s">
        <v>2810</v>
      </c>
      <c r="M39" s="485"/>
      <c r="N39" s="381" t="str">
        <f>A56</f>
        <v>MJ1.21</v>
      </c>
      <c r="R39" s="382"/>
    </row>
    <row r="40" spans="1:19" s="309" customFormat="1">
      <c r="A40" s="309" t="s">
        <v>2811</v>
      </c>
      <c r="H40" s="310"/>
      <c r="I40" s="310"/>
      <c r="J40" s="486"/>
      <c r="K40" s="486"/>
      <c r="L40" s="486"/>
      <c r="M40" s="487"/>
      <c r="N40" s="383"/>
      <c r="R40" s="314"/>
    </row>
    <row r="41" spans="1:19" s="43" customFormat="1">
      <c r="A41" s="46" t="s">
        <v>2812</v>
      </c>
      <c r="B41" s="46"/>
      <c r="C41" s="42" t="s">
        <v>11</v>
      </c>
      <c r="D41" s="42" t="s">
        <v>2813</v>
      </c>
      <c r="E41" s="42" t="s">
        <v>26</v>
      </c>
      <c r="F41" s="42" t="s">
        <v>54</v>
      </c>
      <c r="H41" s="113"/>
      <c r="I41" s="113"/>
      <c r="J41" s="488" t="s">
        <v>2814</v>
      </c>
      <c r="K41" s="433"/>
      <c r="L41" s="428" t="s">
        <v>2815</v>
      </c>
      <c r="M41" s="463"/>
      <c r="N41" s="45"/>
      <c r="Q41" s="46" t="s">
        <v>2816</v>
      </c>
      <c r="R41" s="41">
        <v>0</v>
      </c>
    </row>
    <row r="42" spans="1:19" s="43" customFormat="1">
      <c r="A42" s="46" t="s">
        <v>2817</v>
      </c>
      <c r="B42" s="46"/>
      <c r="C42" s="42" t="s">
        <v>11</v>
      </c>
      <c r="D42" s="42" t="s">
        <v>137</v>
      </c>
      <c r="E42" s="42" t="s">
        <v>26</v>
      </c>
      <c r="F42" s="42" t="s">
        <v>54</v>
      </c>
      <c r="H42" s="113"/>
      <c r="I42" s="113"/>
      <c r="J42" s="488" t="s">
        <v>2818</v>
      </c>
      <c r="K42" s="433"/>
      <c r="L42" s="428" t="s">
        <v>2819</v>
      </c>
      <c r="M42" s="463"/>
      <c r="N42" s="45"/>
      <c r="Q42" s="46" t="s">
        <v>2816</v>
      </c>
      <c r="R42" s="41">
        <v>0</v>
      </c>
    </row>
    <row r="43" spans="1:19" s="43" customFormat="1">
      <c r="A43" s="46" t="s">
        <v>2820</v>
      </c>
      <c r="B43" s="46"/>
      <c r="C43" s="42" t="s">
        <v>11</v>
      </c>
      <c r="D43" s="42" t="s">
        <v>137</v>
      </c>
      <c r="E43" s="42" t="s">
        <v>26</v>
      </c>
      <c r="F43" s="42" t="s">
        <v>54</v>
      </c>
      <c r="H43" s="49"/>
      <c r="I43" s="49"/>
      <c r="J43" s="488" t="s">
        <v>2821</v>
      </c>
      <c r="K43" s="433"/>
      <c r="L43" s="428" t="s">
        <v>2822</v>
      </c>
      <c r="M43" s="463"/>
      <c r="N43" s="45"/>
      <c r="Q43" s="46" t="s">
        <v>2823</v>
      </c>
      <c r="R43" s="41">
        <v>0</v>
      </c>
    </row>
    <row r="44" spans="1:19" s="43" customFormat="1">
      <c r="A44" s="46" t="s">
        <v>2824</v>
      </c>
      <c r="B44" s="46"/>
      <c r="C44" s="42" t="s">
        <v>11</v>
      </c>
      <c r="D44" s="42" t="s">
        <v>137</v>
      </c>
      <c r="E44" s="42" t="s">
        <v>26</v>
      </c>
      <c r="F44" s="42" t="s">
        <v>54</v>
      </c>
      <c r="H44" s="49"/>
      <c r="I44" s="49"/>
      <c r="J44" s="488" t="s">
        <v>2825</v>
      </c>
      <c r="K44" s="433"/>
      <c r="L44" s="428" t="s">
        <v>2826</v>
      </c>
      <c r="M44" s="463"/>
      <c r="N44" s="45"/>
      <c r="Q44" s="46" t="s">
        <v>2827</v>
      </c>
      <c r="R44" s="41">
        <v>0</v>
      </c>
    </row>
    <row r="45" spans="1:19" s="43" customFormat="1">
      <c r="A45" s="46" t="s">
        <v>2828</v>
      </c>
      <c r="B45" s="46"/>
      <c r="C45" s="42" t="s">
        <v>11</v>
      </c>
      <c r="D45" s="42" t="s">
        <v>137</v>
      </c>
      <c r="E45" s="42" t="s">
        <v>26</v>
      </c>
      <c r="F45" s="42" t="s">
        <v>54</v>
      </c>
      <c r="H45" s="49"/>
      <c r="I45" s="49"/>
      <c r="J45" s="488" t="s">
        <v>2829</v>
      </c>
      <c r="K45" s="433"/>
      <c r="L45" s="428" t="s">
        <v>2830</v>
      </c>
      <c r="M45" s="463"/>
      <c r="N45" s="45"/>
      <c r="O45" s="57" t="s">
        <v>2831</v>
      </c>
      <c r="Q45" s="46" t="s">
        <v>2832</v>
      </c>
      <c r="R45" s="41" t="s">
        <v>2833</v>
      </c>
      <c r="S45" s="148" t="s">
        <v>2834</v>
      </c>
    </row>
    <row r="46" spans="1:19" s="43" customFormat="1">
      <c r="A46" s="46" t="s">
        <v>2835</v>
      </c>
      <c r="B46" s="46"/>
      <c r="C46" s="42" t="s">
        <v>11</v>
      </c>
      <c r="D46" s="42" t="s">
        <v>137</v>
      </c>
      <c r="E46" s="42" t="s">
        <v>26</v>
      </c>
      <c r="F46" s="42" t="s">
        <v>54</v>
      </c>
      <c r="H46" s="113"/>
      <c r="I46" s="113"/>
      <c r="J46" s="488" t="s">
        <v>2836</v>
      </c>
      <c r="K46" s="433"/>
      <c r="L46" s="428" t="s">
        <v>2837</v>
      </c>
      <c r="M46" s="463"/>
      <c r="N46" s="45"/>
      <c r="Q46" s="46" t="s">
        <v>2816</v>
      </c>
      <c r="R46" s="41">
        <v>0</v>
      </c>
    </row>
    <row r="47" spans="1:19" s="43" customFormat="1">
      <c r="A47" s="46" t="s">
        <v>2838</v>
      </c>
      <c r="B47" s="46"/>
      <c r="C47" s="42" t="s">
        <v>11</v>
      </c>
      <c r="D47" s="42" t="s">
        <v>137</v>
      </c>
      <c r="E47" s="42" t="s">
        <v>26</v>
      </c>
      <c r="F47" s="42" t="s">
        <v>54</v>
      </c>
      <c r="H47" s="113"/>
      <c r="I47" s="113"/>
      <c r="J47" s="488" t="s">
        <v>2839</v>
      </c>
      <c r="K47" s="433"/>
      <c r="L47" s="428" t="s">
        <v>2840</v>
      </c>
      <c r="M47" s="463"/>
      <c r="N47" s="45"/>
      <c r="Q47" s="46" t="s">
        <v>2841</v>
      </c>
      <c r="R47" s="41">
        <v>0</v>
      </c>
    </row>
    <row r="48" spans="1:19" s="43" customFormat="1">
      <c r="A48" s="46" t="s">
        <v>2842</v>
      </c>
      <c r="B48" s="46"/>
      <c r="C48" s="42" t="s">
        <v>11</v>
      </c>
      <c r="D48" s="42" t="s">
        <v>137</v>
      </c>
      <c r="E48" s="42" t="s">
        <v>26</v>
      </c>
      <c r="F48" s="42" t="s">
        <v>54</v>
      </c>
      <c r="H48" s="49"/>
      <c r="I48" s="49"/>
      <c r="J48" s="488" t="s">
        <v>2843</v>
      </c>
      <c r="K48" s="433"/>
      <c r="L48" s="428" t="s">
        <v>2844</v>
      </c>
      <c r="M48" s="463"/>
      <c r="N48" s="45"/>
      <c r="Q48" s="46" t="s">
        <v>2845</v>
      </c>
      <c r="R48" s="41">
        <v>0</v>
      </c>
    </row>
    <row r="49" spans="1:18" s="43" customFormat="1">
      <c r="A49" s="46" t="s">
        <v>2846</v>
      </c>
      <c r="B49" s="46"/>
      <c r="C49" s="42" t="s">
        <v>11</v>
      </c>
      <c r="D49" s="42" t="s">
        <v>137</v>
      </c>
      <c r="E49" s="42" t="s">
        <v>26</v>
      </c>
      <c r="F49" s="42" t="s">
        <v>54</v>
      </c>
      <c r="H49" s="49"/>
      <c r="I49" s="49"/>
      <c r="J49" s="488" t="s">
        <v>2847</v>
      </c>
      <c r="K49" s="433"/>
      <c r="L49" s="428" t="s">
        <v>2848</v>
      </c>
      <c r="M49" s="463"/>
      <c r="N49" s="45"/>
      <c r="Q49" s="46" t="s">
        <v>2845</v>
      </c>
      <c r="R49" s="41">
        <v>0</v>
      </c>
    </row>
    <row r="50" spans="1:18" s="43" customFormat="1">
      <c r="A50" s="46" t="s">
        <v>2849</v>
      </c>
      <c r="B50" s="46"/>
      <c r="C50" s="42" t="s">
        <v>11</v>
      </c>
      <c r="D50" s="42" t="s">
        <v>137</v>
      </c>
      <c r="E50" s="42" t="s">
        <v>26</v>
      </c>
      <c r="F50" s="42" t="s">
        <v>54</v>
      </c>
      <c r="H50" s="49"/>
      <c r="I50" s="49"/>
      <c r="J50" s="488" t="s">
        <v>2850</v>
      </c>
      <c r="K50" s="433"/>
      <c r="L50" s="428" t="s">
        <v>2851</v>
      </c>
      <c r="M50" s="463"/>
      <c r="N50" s="45"/>
      <c r="Q50" s="46" t="s">
        <v>2852</v>
      </c>
      <c r="R50" s="41">
        <v>0</v>
      </c>
    </row>
    <row r="51" spans="1:18" s="43" customFormat="1">
      <c r="A51" s="46" t="s">
        <v>2853</v>
      </c>
      <c r="B51" s="46"/>
      <c r="C51" s="42" t="s">
        <v>11</v>
      </c>
      <c r="D51" s="42" t="s">
        <v>137</v>
      </c>
      <c r="E51" s="42" t="s">
        <v>26</v>
      </c>
      <c r="F51" s="42" t="s">
        <v>54</v>
      </c>
      <c r="H51" s="49"/>
      <c r="I51" s="49"/>
      <c r="J51" s="488" t="s">
        <v>2854</v>
      </c>
      <c r="K51" s="433"/>
      <c r="L51" s="428" t="s">
        <v>2855</v>
      </c>
      <c r="M51" s="463"/>
      <c r="N51" s="45"/>
      <c r="Q51" s="46" t="s">
        <v>2856</v>
      </c>
      <c r="R51" s="41">
        <v>0</v>
      </c>
    </row>
    <row r="52" spans="1:18" s="386" customFormat="1">
      <c r="A52" s="384" t="s">
        <v>2857</v>
      </c>
      <c r="B52" s="384"/>
      <c r="C52" s="385"/>
      <c r="D52" s="385"/>
      <c r="E52" s="385"/>
      <c r="F52" s="385"/>
      <c r="H52" s="305"/>
      <c r="I52" s="305"/>
      <c r="J52" s="489"/>
      <c r="K52" s="490"/>
      <c r="L52" s="479"/>
      <c r="M52" s="491"/>
      <c r="N52" s="387"/>
      <c r="Q52" s="384"/>
      <c r="R52" s="388"/>
    </row>
    <row r="53" spans="1:18" s="43" customFormat="1" outlineLevel="1">
      <c r="A53" s="52"/>
      <c r="B53" s="52" t="s">
        <v>138</v>
      </c>
      <c r="C53" s="238" t="str">
        <f>VLOOKUP($B53,[6]Codes!$A$1:$K$65536,2,FALSE)</f>
        <v>Response</v>
      </c>
      <c r="D53" s="50"/>
      <c r="E53" s="238" t="str">
        <f>VLOOKUP($B53,[6]Codes!$A$1:$K$65536,4,FALSE)</f>
        <v>Category option</v>
      </c>
      <c r="F53" s="238">
        <f>VLOOKUP($B53,[6]Codes!$A$1:$K$65536,5,FALSE)</f>
        <v>0</v>
      </c>
      <c r="G53" s="50"/>
      <c r="H53" s="50"/>
      <c r="I53" s="50"/>
      <c r="J53" s="430"/>
      <c r="K53" s="431" t="str">
        <f>VLOOKUP($B53,[6]Codes!$A$1:$K$65536,9,FALSE)</f>
        <v>No</v>
      </c>
      <c r="L53" s="430"/>
      <c r="M53" s="431" t="str">
        <f>VLOOKUP($B53,[6]Codes!$A$1:$K$65536,11,FALSE)</f>
        <v>Lae</v>
      </c>
      <c r="N53" s="47" t="str">
        <f>A56</f>
        <v>MJ1.21</v>
      </c>
      <c r="O53" s="41"/>
      <c r="P53" s="41"/>
      <c r="Q53" s="41"/>
      <c r="R53" s="41" t="s">
        <v>140</v>
      </c>
    </row>
    <row r="54" spans="1:18" s="43" customFormat="1" outlineLevel="1">
      <c r="A54" s="52"/>
      <c r="B54" s="52" t="s">
        <v>141</v>
      </c>
      <c r="C54" s="238" t="str">
        <f>VLOOKUP($B54,[6]Codes!$A$1:$K$65536,2,FALSE)</f>
        <v>Response</v>
      </c>
      <c r="D54" s="50"/>
      <c r="E54" s="238" t="str">
        <f>VLOOKUP($B54,[6]Codes!$A$1:$K$65536,4,FALSE)</f>
        <v>Category option</v>
      </c>
      <c r="F54" s="238">
        <f>VLOOKUP($B54,[6]Codes!$A$1:$K$65536,5,FALSE)</f>
        <v>1</v>
      </c>
      <c r="G54" s="50"/>
      <c r="H54" s="50"/>
      <c r="I54" s="50"/>
      <c r="J54" s="430"/>
      <c r="K54" s="431" t="str">
        <f>VLOOKUP($B54,[6]Codes!$A$1:$K$65536,9,FALSE)</f>
        <v>Yes</v>
      </c>
      <c r="L54" s="430"/>
      <c r="M54" s="431" t="str">
        <f>VLOOKUP($B54,[6]Codes!$A$1:$K$65536,11,FALSE)</f>
        <v>Sim</v>
      </c>
      <c r="N54" s="47" t="str">
        <f>A56</f>
        <v>MJ1.21</v>
      </c>
      <c r="O54" s="41"/>
      <c r="P54" s="41"/>
      <c r="Q54" s="41"/>
      <c r="R54" s="41" t="s">
        <v>140</v>
      </c>
    </row>
    <row r="55" spans="1:18" s="393" customFormat="1" outlineLevel="1">
      <c r="A55" s="389" t="s">
        <v>2858</v>
      </c>
      <c r="B55" s="389"/>
      <c r="C55" s="390"/>
      <c r="D55" s="390"/>
      <c r="E55" s="390"/>
      <c r="F55" s="390"/>
      <c r="G55" s="390"/>
      <c r="H55" s="390"/>
      <c r="I55" s="390"/>
      <c r="J55" s="492"/>
      <c r="K55" s="492"/>
      <c r="L55" s="492"/>
      <c r="M55" s="492"/>
      <c r="N55" s="391"/>
      <c r="O55" s="392"/>
      <c r="P55" s="392"/>
      <c r="Q55" s="392"/>
      <c r="R55" s="392"/>
    </row>
    <row r="56" spans="1:18" s="43" customFormat="1">
      <c r="A56" s="46" t="s">
        <v>2859</v>
      </c>
      <c r="B56" s="46"/>
      <c r="C56" s="42" t="s">
        <v>11</v>
      </c>
      <c r="D56" s="42" t="s">
        <v>137</v>
      </c>
      <c r="E56" s="42" t="s">
        <v>26</v>
      </c>
      <c r="F56" s="42" t="s">
        <v>54</v>
      </c>
      <c r="H56" s="49"/>
      <c r="I56" s="49"/>
      <c r="J56" s="488" t="s">
        <v>2860</v>
      </c>
      <c r="K56" s="433"/>
      <c r="L56" s="428" t="s">
        <v>2861</v>
      </c>
      <c r="M56" s="463"/>
      <c r="N56" s="45"/>
      <c r="Q56" s="46" t="s">
        <v>2862</v>
      </c>
      <c r="R56" s="41">
        <v>0</v>
      </c>
    </row>
    <row r="57" spans="1:18" s="43" customFormat="1" outlineLevel="1">
      <c r="A57" s="52"/>
      <c r="B57" s="52" t="s">
        <v>138</v>
      </c>
      <c r="C57" s="238" t="str">
        <f>VLOOKUP($B57,[6]Codes!$A$1:$K$65536,2,FALSE)</f>
        <v>Response</v>
      </c>
      <c r="D57" s="50"/>
      <c r="E57" s="238" t="str">
        <f>VLOOKUP($B57,[6]Codes!$A$1:$K$65536,4,FALSE)</f>
        <v>Category option</v>
      </c>
      <c r="F57" s="238">
        <f>VLOOKUP($B57,[6]Codes!$A$1:$K$65536,5,FALSE)</f>
        <v>0</v>
      </c>
      <c r="G57" s="50"/>
      <c r="H57" s="50"/>
      <c r="I57" s="50"/>
      <c r="J57" s="430"/>
      <c r="K57" s="431" t="str">
        <f>VLOOKUP($B57,[6]Codes!$A$1:$K$65536,9,FALSE)</f>
        <v>No</v>
      </c>
      <c r="L57" s="430"/>
      <c r="M57" s="431" t="str">
        <f>VLOOKUP($B57,[6]Codes!$A$1:$K$65536,11,FALSE)</f>
        <v>Lae</v>
      </c>
      <c r="N57" s="47" t="str">
        <f>A60</f>
        <v>MJ1.22</v>
      </c>
      <c r="O57" s="41"/>
      <c r="P57" s="41"/>
      <c r="Q57" s="41"/>
      <c r="R57" s="41" t="s">
        <v>140</v>
      </c>
    </row>
    <row r="58" spans="1:18" s="43" customFormat="1" outlineLevel="1">
      <c r="A58" s="52"/>
      <c r="B58" s="52" t="s">
        <v>141</v>
      </c>
      <c r="C58" s="238" t="str">
        <f>VLOOKUP($B58,[6]Codes!$A$1:$K$65536,2,FALSE)</f>
        <v>Response</v>
      </c>
      <c r="D58" s="50"/>
      <c r="E58" s="238" t="str">
        <f>VLOOKUP($B58,[6]Codes!$A$1:$K$65536,4,FALSE)</f>
        <v>Category option</v>
      </c>
      <c r="F58" s="238">
        <f>VLOOKUP($B58,[6]Codes!$A$1:$K$65536,5,FALSE)</f>
        <v>1</v>
      </c>
      <c r="G58" s="50"/>
      <c r="H58" s="50"/>
      <c r="I58" s="50"/>
      <c r="J58" s="430"/>
      <c r="K58" s="431" t="str">
        <f>VLOOKUP($B58,[6]Codes!$A$1:$K$65536,9,FALSE)</f>
        <v>Yes</v>
      </c>
      <c r="L58" s="430"/>
      <c r="M58" s="431" t="str">
        <f>VLOOKUP($B58,[6]Codes!$A$1:$K$65536,11,FALSE)</f>
        <v>Sim</v>
      </c>
      <c r="N58" s="47" t="str">
        <f>A59</f>
        <v>MJ1.21x</v>
      </c>
      <c r="O58" s="41"/>
      <c r="P58" s="41"/>
      <c r="Q58" s="41"/>
      <c r="R58" s="41" t="s">
        <v>140</v>
      </c>
    </row>
    <row r="59" spans="1:18" s="43" customFormat="1">
      <c r="A59" s="46" t="s">
        <v>2863</v>
      </c>
      <c r="B59" s="42"/>
      <c r="C59" s="42" t="s">
        <v>11</v>
      </c>
      <c r="D59" s="42" t="s">
        <v>137</v>
      </c>
      <c r="E59" s="42" t="s">
        <v>66</v>
      </c>
      <c r="F59" s="42" t="s">
        <v>21</v>
      </c>
      <c r="G59" s="44"/>
      <c r="H59" s="44"/>
      <c r="I59" s="44"/>
      <c r="J59" s="432" t="s">
        <v>2864</v>
      </c>
      <c r="K59" s="433"/>
      <c r="L59" s="428" t="s">
        <v>2865</v>
      </c>
      <c r="M59" s="433"/>
      <c r="N59" s="123" t="str">
        <f>A60</f>
        <v>MJ1.22</v>
      </c>
      <c r="O59" s="41"/>
      <c r="P59" s="41"/>
      <c r="Q59" s="41"/>
      <c r="R59" s="41" t="s">
        <v>140</v>
      </c>
    </row>
    <row r="60" spans="1:18">
      <c r="A60" s="46" t="s">
        <v>2866</v>
      </c>
      <c r="B60" s="46"/>
      <c r="C60" s="42" t="s">
        <v>11</v>
      </c>
      <c r="D60" s="42" t="s">
        <v>137</v>
      </c>
      <c r="E60" s="42" t="s">
        <v>26</v>
      </c>
      <c r="F60" s="42" t="s">
        <v>54</v>
      </c>
      <c r="G60" s="48"/>
      <c r="H60" s="113"/>
      <c r="I60" s="113"/>
      <c r="J60" s="493" t="s">
        <v>2867</v>
      </c>
      <c r="K60" s="493"/>
      <c r="L60" s="432" t="s">
        <v>2868</v>
      </c>
      <c r="O60" s="48"/>
      <c r="P60" s="48"/>
      <c r="Q60" s="46" t="s">
        <v>2869</v>
      </c>
      <c r="R60" s="41">
        <v>0</v>
      </c>
    </row>
    <row r="61" spans="1:18" outlineLevel="1">
      <c r="B61" s="52" t="s">
        <v>138</v>
      </c>
      <c r="C61" s="238" t="str">
        <f>VLOOKUP($B61,[6]Codes!$A$1:$K$65536,2,FALSE)</f>
        <v>Response</v>
      </c>
      <c r="D61" s="50"/>
      <c r="E61" s="238" t="str">
        <f>VLOOKUP($B61,[6]Codes!$A$1:$K$65536,4,FALSE)</f>
        <v>Category option</v>
      </c>
      <c r="F61" s="238">
        <f>VLOOKUP($B61,[6]Codes!$A$1:$K$65536,5,FALSE)</f>
        <v>0</v>
      </c>
      <c r="G61" s="50"/>
      <c r="H61" s="50"/>
      <c r="I61" s="50"/>
      <c r="J61" s="430"/>
      <c r="K61" s="431" t="str">
        <f>VLOOKUP($B61,[6]Codes!$A$1:$K$65536,9,FALSE)</f>
        <v>No</v>
      </c>
      <c r="L61" s="430"/>
      <c r="M61" s="431" t="str">
        <f>VLOOKUP($B61,[6]Codes!$A$1:$K$65536,11,FALSE)</f>
        <v>Lae</v>
      </c>
      <c r="N61" s="47" t="str">
        <f>A63</f>
        <v>MJ1.23</v>
      </c>
      <c r="O61" s="48"/>
      <c r="P61" s="48"/>
      <c r="Q61" s="48"/>
      <c r="R61" s="41" t="s">
        <v>140</v>
      </c>
    </row>
    <row r="62" spans="1:18" outlineLevel="1">
      <c r="B62" s="52" t="s">
        <v>141</v>
      </c>
      <c r="C62" s="238" t="str">
        <f>VLOOKUP($B62,[6]Codes!$A$1:$K$65536,2,FALSE)</f>
        <v>Response</v>
      </c>
      <c r="D62" s="50"/>
      <c r="E62" s="238" t="str">
        <f>VLOOKUP($B62,[6]Codes!$A$1:$K$65536,4,FALSE)</f>
        <v>Category option</v>
      </c>
      <c r="F62" s="238">
        <f>VLOOKUP($B62,[6]Codes!$A$1:$K$65536,5,FALSE)</f>
        <v>1</v>
      </c>
      <c r="G62" s="50"/>
      <c r="H62" s="50"/>
      <c r="I62" s="50"/>
      <c r="J62" s="430"/>
      <c r="K62" s="431" t="str">
        <f>VLOOKUP($B62,[6]Codes!$A$1:$K$65536,9,FALSE)</f>
        <v>Yes</v>
      </c>
      <c r="L62" s="430"/>
      <c r="M62" s="431" t="str">
        <f>VLOOKUP($B62,[6]Codes!$A$1:$K$65536,11,FALSE)</f>
        <v>Sim</v>
      </c>
      <c r="N62" s="47" t="str">
        <f>A63</f>
        <v>MJ1.23</v>
      </c>
      <c r="O62" s="48"/>
      <c r="P62" s="48"/>
      <c r="Q62" s="48"/>
      <c r="R62" s="41" t="s">
        <v>140</v>
      </c>
    </row>
    <row r="63" spans="1:18">
      <c r="A63" s="46" t="s">
        <v>2870</v>
      </c>
      <c r="B63" s="46"/>
      <c r="C63" s="42" t="s">
        <v>11</v>
      </c>
      <c r="D63" s="42" t="s">
        <v>137</v>
      </c>
      <c r="E63" s="42" t="s">
        <v>26</v>
      </c>
      <c r="F63" s="42" t="s">
        <v>54</v>
      </c>
      <c r="G63" s="48"/>
      <c r="H63" s="49"/>
      <c r="I63" s="49"/>
      <c r="J63" s="493" t="s">
        <v>2871</v>
      </c>
      <c r="K63" s="493"/>
      <c r="L63" s="432" t="s">
        <v>2872</v>
      </c>
      <c r="O63" s="48"/>
      <c r="P63" s="48"/>
      <c r="Q63" s="46" t="s">
        <v>2873</v>
      </c>
      <c r="R63" s="41">
        <v>0</v>
      </c>
    </row>
    <row r="64" spans="1:18" outlineLevel="1">
      <c r="B64" s="52" t="s">
        <v>138</v>
      </c>
      <c r="C64" s="238" t="str">
        <f>VLOOKUP($B64,[6]Codes!$A$1:$K$65536,2,FALSE)</f>
        <v>Response</v>
      </c>
      <c r="D64" s="50"/>
      <c r="E64" s="238" t="str">
        <f>VLOOKUP($B64,[6]Codes!$A$1:$K$65536,4,FALSE)</f>
        <v>Category option</v>
      </c>
      <c r="F64" s="238">
        <f>VLOOKUP($B64,[6]Codes!$A$1:$K$65536,5,FALSE)</f>
        <v>0</v>
      </c>
      <c r="G64" s="50"/>
      <c r="H64" s="50"/>
      <c r="I64" s="50"/>
      <c r="J64" s="430"/>
      <c r="K64" s="431" t="str">
        <f>VLOOKUP($B64,[6]Codes!$A$1:$K$65536,9,FALSE)</f>
        <v>No</v>
      </c>
      <c r="L64" s="430"/>
      <c r="M64" s="431" t="str">
        <f>VLOOKUP($B64,[6]Codes!$A$1:$K$65536,11,FALSE)</f>
        <v>Lae</v>
      </c>
      <c r="N64" s="47" t="str">
        <f>A67</f>
        <v>MJ2.01</v>
      </c>
      <c r="O64" s="48"/>
      <c r="P64" s="48"/>
      <c r="Q64" s="48"/>
      <c r="R64" s="41" t="s">
        <v>140</v>
      </c>
    </row>
    <row r="65" spans="1:18" outlineLevel="1">
      <c r="B65" s="52" t="s">
        <v>141</v>
      </c>
      <c r="C65" s="238" t="str">
        <f>VLOOKUP($B65,[6]Codes!$A$1:$K$65536,2,FALSE)</f>
        <v>Response</v>
      </c>
      <c r="D65" s="50"/>
      <c r="E65" s="238" t="str">
        <f>VLOOKUP($B65,[6]Codes!$A$1:$K$65536,4,FALSE)</f>
        <v>Category option</v>
      </c>
      <c r="F65" s="238">
        <f>VLOOKUP($B65,[6]Codes!$A$1:$K$65536,5,FALSE)</f>
        <v>1</v>
      </c>
      <c r="G65" s="50"/>
      <c r="H65" s="50"/>
      <c r="I65" s="50"/>
      <c r="J65" s="430"/>
      <c r="K65" s="431" t="str">
        <f>VLOOKUP($B65,[6]Codes!$A$1:$K$65536,9,FALSE)</f>
        <v>Yes</v>
      </c>
      <c r="L65" s="430"/>
      <c r="M65" s="431" t="str">
        <f>VLOOKUP($B65,[6]Codes!$A$1:$K$65536,11,FALSE)</f>
        <v>Sim</v>
      </c>
      <c r="N65" s="47" t="str">
        <f>A67</f>
        <v>MJ2.01</v>
      </c>
      <c r="O65" s="48"/>
      <c r="P65" s="48"/>
      <c r="Q65" s="48"/>
      <c r="R65" s="41" t="s">
        <v>140</v>
      </c>
    </row>
    <row r="66" spans="1:18" s="395" customFormat="1">
      <c r="A66" s="166" t="s">
        <v>284</v>
      </c>
      <c r="B66" s="266"/>
      <c r="C66" s="166"/>
      <c r="D66" s="266"/>
      <c r="E66" s="266"/>
      <c r="F66" s="266"/>
      <c r="G66" s="165"/>
      <c r="H66" s="165"/>
      <c r="I66" s="165"/>
      <c r="J66" s="481"/>
      <c r="K66" s="453"/>
      <c r="L66" s="420"/>
      <c r="M66" s="453"/>
      <c r="N66" s="394"/>
      <c r="O66" s="266"/>
      <c r="P66" s="266"/>
      <c r="Q66" s="266"/>
      <c r="R66" s="266"/>
    </row>
    <row r="67" spans="1:18" s="43" customFormat="1">
      <c r="A67" s="46" t="s">
        <v>2874</v>
      </c>
      <c r="B67" s="42"/>
      <c r="C67" s="42" t="s">
        <v>11</v>
      </c>
      <c r="D67" s="42" t="s">
        <v>137</v>
      </c>
      <c r="E67" s="42" t="s">
        <v>26</v>
      </c>
      <c r="F67" s="42" t="s">
        <v>54</v>
      </c>
      <c r="G67" s="44"/>
      <c r="H67" s="44"/>
      <c r="I67" s="44"/>
      <c r="J67" s="428" t="s">
        <v>2875</v>
      </c>
      <c r="K67" s="494"/>
      <c r="L67" s="432" t="s">
        <v>2876</v>
      </c>
      <c r="M67" s="495"/>
      <c r="N67" s="51"/>
      <c r="O67" s="41"/>
      <c r="P67" s="41"/>
      <c r="Q67" s="41" t="s">
        <v>2877</v>
      </c>
      <c r="R67" s="41" t="s">
        <v>2878</v>
      </c>
    </row>
    <row r="68" spans="1:18" outlineLevel="1">
      <c r="A68" s="52"/>
      <c r="B68" s="52" t="s">
        <v>138</v>
      </c>
      <c r="C68" s="238" t="str">
        <f>VLOOKUP($B68,[6]Codes!$A$1:$K$65536,2,FALSE)</f>
        <v>Response</v>
      </c>
      <c r="D68" s="50"/>
      <c r="E68" s="238" t="str">
        <f>VLOOKUP($B68,[6]Codes!$A$1:$K$65536,4,FALSE)</f>
        <v>Category option</v>
      </c>
      <c r="F68" s="238">
        <f>VLOOKUP($B68,[6]Codes!$A$1:$K$65536,5,FALSE)</f>
        <v>0</v>
      </c>
      <c r="G68" s="50"/>
      <c r="H68" s="50"/>
      <c r="I68" s="50"/>
      <c r="J68" s="430"/>
      <c r="K68" s="431" t="str">
        <f>VLOOKUP($B68,[6]Codes!$A$1:$K$65536,9,FALSE)</f>
        <v>No</v>
      </c>
      <c r="L68" s="430"/>
      <c r="M68" s="431" t="str">
        <f>VLOOKUP($B68,[6]Codes!$A$1:$K$65536,11,FALSE)</f>
        <v>Lae</v>
      </c>
      <c r="N68" s="47" t="str">
        <f>A79</f>
        <v>MJ3.01</v>
      </c>
      <c r="R68" s="41" t="s">
        <v>140</v>
      </c>
    </row>
    <row r="69" spans="1:18" outlineLevel="1">
      <c r="A69" s="52"/>
      <c r="B69" s="52" t="s">
        <v>141</v>
      </c>
      <c r="C69" s="238" t="str">
        <f>VLOOKUP($B69,[6]Codes!$A$1:$K$65536,2,FALSE)</f>
        <v>Response</v>
      </c>
      <c r="D69" s="50"/>
      <c r="E69" s="238" t="str">
        <f>VLOOKUP($B69,[6]Codes!$A$1:$K$65536,4,FALSE)</f>
        <v>Category option</v>
      </c>
      <c r="F69" s="238">
        <f>VLOOKUP($B69,[6]Codes!$A$1:$K$65536,5,FALSE)</f>
        <v>1</v>
      </c>
      <c r="G69" s="50"/>
      <c r="H69" s="50"/>
      <c r="I69" s="50"/>
      <c r="J69" s="430"/>
      <c r="K69" s="431" t="str">
        <f>VLOOKUP($B69,[6]Codes!$A$1:$K$65536,9,FALSE)</f>
        <v>Yes</v>
      </c>
      <c r="L69" s="430"/>
      <c r="M69" s="431" t="str">
        <f>VLOOKUP($B69,[6]Codes!$A$1:$K$65536,11,FALSE)</f>
        <v>Sim</v>
      </c>
      <c r="N69" s="51" t="str">
        <f>A70</f>
        <v>MJ2.02</v>
      </c>
      <c r="R69" s="41" t="s">
        <v>140</v>
      </c>
    </row>
    <row r="70" spans="1:18" s="43" customFormat="1">
      <c r="A70" s="46" t="s">
        <v>2879</v>
      </c>
      <c r="B70" s="42"/>
      <c r="C70" s="42" t="s">
        <v>11</v>
      </c>
      <c r="D70" s="42" t="s">
        <v>137</v>
      </c>
      <c r="E70" s="42" t="s">
        <v>26</v>
      </c>
      <c r="F70" s="42" t="s">
        <v>54</v>
      </c>
      <c r="G70" s="44"/>
      <c r="H70" s="44"/>
      <c r="I70" s="44"/>
      <c r="J70" s="457" t="s">
        <v>2880</v>
      </c>
      <c r="K70" s="433"/>
      <c r="L70" s="427" t="s">
        <v>2881</v>
      </c>
      <c r="M70" s="433"/>
      <c r="N70" s="45"/>
      <c r="O70" s="41" t="s">
        <v>2882</v>
      </c>
      <c r="P70" s="41"/>
      <c r="Q70" s="41" t="s">
        <v>2883</v>
      </c>
      <c r="R70" s="41" t="s">
        <v>2884</v>
      </c>
    </row>
    <row r="71" spans="1:18" outlineLevel="1">
      <c r="A71" s="52"/>
      <c r="B71" s="52" t="s">
        <v>2885</v>
      </c>
      <c r="C71" s="238" t="str">
        <f>VLOOKUP($B71,[6]Codes!$A$1:$K$65536,2,FALSE)</f>
        <v>Response</v>
      </c>
      <c r="D71" s="50"/>
      <c r="E71" s="238" t="str">
        <f>VLOOKUP($B71,[6]Codes!$A$1:$K$65536,4,FALSE)</f>
        <v>Category option</v>
      </c>
      <c r="F71" s="238">
        <f>VLOOKUP($B71,[6]Codes!$A$1:$K$65536,5,FALSE)</f>
        <v>1</v>
      </c>
      <c r="G71" s="50"/>
      <c r="H71" s="50"/>
      <c r="I71" s="50"/>
      <c r="J71" s="430"/>
      <c r="K71" s="431" t="str">
        <f>VLOOKUP($B71,[6]Codes!$A$1:$K$65536,9,FALSE)</f>
        <v>Uma maromak / uma lulik / god house</v>
      </c>
      <c r="L71" s="430"/>
      <c r="M71" s="431" t="str">
        <f>VLOOKUP($B71,[6]Codes!$A$1:$K$65536,11,FALSE)</f>
        <v>Uma maromak / uma lulik</v>
      </c>
      <c r="N71" s="47" t="str">
        <f>A79</f>
        <v>MJ3.01</v>
      </c>
      <c r="R71" s="41" t="s">
        <v>140</v>
      </c>
    </row>
    <row r="72" spans="1:18" outlineLevel="1">
      <c r="A72" s="52"/>
      <c r="B72" s="52" t="s">
        <v>2886</v>
      </c>
      <c r="C72" s="238" t="str">
        <f>VLOOKUP($B72,[6]Codes!$A$1:$K$65536,2,FALSE)</f>
        <v>Response</v>
      </c>
      <c r="D72" s="50"/>
      <c r="E72" s="238" t="str">
        <f>VLOOKUP($B72,[6]Codes!$A$1:$K$65536,4,FALSE)</f>
        <v>Category option</v>
      </c>
      <c r="F72" s="238">
        <f>VLOOKUP($B72,[6]Codes!$A$1:$K$65536,5,FALSE)</f>
        <v>2</v>
      </c>
      <c r="G72" s="50"/>
      <c r="H72" s="50"/>
      <c r="I72" s="50"/>
      <c r="J72" s="430"/>
      <c r="K72" s="431" t="str">
        <f>VLOOKUP($B72,[6]Codes!$A$1:$K$65536,9,FALSE)</f>
        <v>Uma liurai / political house</v>
      </c>
      <c r="L72" s="430"/>
      <c r="M72" s="431" t="str">
        <f>VLOOKUP($B72,[6]Codes!$A$1:$K$65536,11,FALSE)</f>
        <v>Uma liurai</v>
      </c>
      <c r="N72" s="47" t="str">
        <f>A79</f>
        <v>MJ3.01</v>
      </c>
      <c r="R72" s="41" t="s">
        <v>140</v>
      </c>
    </row>
    <row r="73" spans="1:18" outlineLevel="1">
      <c r="A73" s="52"/>
      <c r="B73" s="52" t="s">
        <v>2887</v>
      </c>
      <c r="C73" s="238" t="str">
        <f>VLOOKUP($B73,[6]Codes!$A$1:$K$65536,2,FALSE)</f>
        <v>Response</v>
      </c>
      <c r="D73" s="50"/>
      <c r="E73" s="238" t="str">
        <f>VLOOKUP($B73,[6]Codes!$A$1:$K$65536,4,FALSE)</f>
        <v>Category option</v>
      </c>
      <c r="F73" s="238">
        <f>VLOOKUP($B73,[6]Codes!$A$1:$K$65536,5,FALSE)</f>
        <v>3</v>
      </c>
      <c r="G73" s="50"/>
      <c r="H73" s="50"/>
      <c r="I73" s="50"/>
      <c r="J73" s="430"/>
      <c r="K73" s="431" t="str">
        <f>VLOOKUP($B73,[6]Codes!$A$1:$K$65536,9,FALSE)</f>
        <v>Gate keeper</v>
      </c>
      <c r="L73" s="430"/>
      <c r="M73" s="431" t="str">
        <f>VLOOKUP($B73,[6]Codes!$A$1:$K$65536,11,FALSE)</f>
        <v>Hein odamatan</v>
      </c>
      <c r="N73" s="47" t="str">
        <f>A79</f>
        <v>MJ3.01</v>
      </c>
      <c r="R73" s="41" t="s">
        <v>140</v>
      </c>
    </row>
    <row r="74" spans="1:18" outlineLevel="1">
      <c r="A74" s="52"/>
      <c r="B74" s="52" t="s">
        <v>2888</v>
      </c>
      <c r="C74" s="238" t="str">
        <f>VLOOKUP($B74,[6]Codes!$A$1:$K$65536,2,FALSE)</f>
        <v>Response</v>
      </c>
      <c r="D74" s="50"/>
      <c r="E74" s="238" t="str">
        <f>VLOOKUP($B74,[6]Codes!$A$1:$K$65536,4,FALSE)</f>
        <v>Category option</v>
      </c>
      <c r="F74" s="238">
        <f>VLOOKUP($B74,[6]Codes!$A$1:$K$65536,5,FALSE)</f>
        <v>4</v>
      </c>
      <c r="G74" s="50"/>
      <c r="H74" s="50"/>
      <c r="I74" s="50"/>
      <c r="J74" s="430"/>
      <c r="K74" s="431" t="str">
        <f>VLOOKUP($B74,[6]Codes!$A$1:$K$65536,9,FALSE)</f>
        <v>Newcomer</v>
      </c>
      <c r="L74" s="430"/>
      <c r="M74" s="431" t="str">
        <f>VLOOKUP($B74,[6]Codes!$A$1:$K$65536,11,FALSE)</f>
        <v>Ema foun</v>
      </c>
      <c r="N74" s="47" t="str">
        <f>A79</f>
        <v>MJ3.01</v>
      </c>
      <c r="R74" s="41" t="s">
        <v>140</v>
      </c>
    </row>
    <row r="75" spans="1:18" outlineLevel="1">
      <c r="A75" s="52"/>
      <c r="B75" s="52" t="s">
        <v>2889</v>
      </c>
      <c r="C75" s="238" t="str">
        <f>VLOOKUP($B75,[6]Codes!$A$1:$K$65536,2,FALSE)</f>
        <v>Response</v>
      </c>
      <c r="D75" s="50"/>
      <c r="E75" s="238" t="str">
        <f>VLOOKUP($B75,[6]Codes!$A$1:$K$65536,4,FALSE)</f>
        <v>Category option</v>
      </c>
      <c r="F75" s="238">
        <f>VLOOKUP($B75,[6]Codes!$A$1:$K$65536,5,FALSE)</f>
        <v>5</v>
      </c>
      <c r="G75" s="50"/>
      <c r="H75" s="50"/>
      <c r="I75" s="50"/>
      <c r="J75" s="430"/>
      <c r="K75" s="431" t="str">
        <f>VLOOKUP($B75,[6]Codes!$A$1:$K$65536,9,FALSE)</f>
        <v>Other position</v>
      </c>
      <c r="L75" s="430"/>
      <c r="M75" s="431" t="str">
        <f>VLOOKUP($B75,[6]Codes!$A$1:$K$65536,11,FALSE)</f>
        <v>Pojisaun seluk</v>
      </c>
      <c r="N75" s="47" t="str">
        <f>A79</f>
        <v>MJ3.01</v>
      </c>
      <c r="R75" s="41" t="s">
        <v>140</v>
      </c>
    </row>
    <row r="76" spans="1:18" outlineLevel="1">
      <c r="A76" s="52"/>
      <c r="B76" s="52" t="s">
        <v>320</v>
      </c>
      <c r="C76" s="238" t="str">
        <f>VLOOKUP($B76,[6]Codes!$A$1:$K$65536,2,FALSE)</f>
        <v>Response</v>
      </c>
      <c r="D76" s="50"/>
      <c r="E76" s="238" t="str">
        <f>VLOOKUP($B76,[6]Codes!$A$1:$K$65536,4,FALSE)</f>
        <v>Category option</v>
      </c>
      <c r="F76" s="238">
        <f>VLOOKUP($B76,[6]Codes!$A$1:$K$65536,5,FALSE)</f>
        <v>998</v>
      </c>
      <c r="G76" s="50"/>
      <c r="H76" s="50"/>
      <c r="I76" s="50"/>
      <c r="J76" s="430"/>
      <c r="K76" s="431" t="str">
        <f>VLOOKUP($B76,[6]Codes!$A$1:$K$65536,9,FALSE)</f>
        <v>Don't know</v>
      </c>
      <c r="L76" s="430"/>
      <c r="M76" s="431" t="str">
        <f>VLOOKUP($B76,[6]Codes!$A$1:$K$65536,11,FALSE)</f>
        <v>La hatene</v>
      </c>
      <c r="N76" s="47" t="str">
        <f>A79</f>
        <v>MJ3.01</v>
      </c>
      <c r="R76" s="41" t="s">
        <v>140</v>
      </c>
    </row>
    <row r="77" spans="1:18" outlineLevel="1">
      <c r="A77" s="52"/>
      <c r="B77" s="52" t="s">
        <v>923</v>
      </c>
      <c r="C77" s="238" t="str">
        <f>VLOOKUP($B77,[6]Codes!$A$1:$K$65536,2,FALSE)</f>
        <v>Response</v>
      </c>
      <c r="D77" s="50"/>
      <c r="E77" s="238" t="str">
        <f>VLOOKUP($B77,[6]Codes!$A$1:$K$65536,4,FALSE)</f>
        <v>Category option</v>
      </c>
      <c r="F77" s="238">
        <f>VLOOKUP($B77,[6]Codes!$A$1:$K$65536,5,FALSE)</f>
        <v>999</v>
      </c>
      <c r="G77" s="50"/>
      <c r="H77" s="50"/>
      <c r="I77" s="50"/>
      <c r="J77" s="430"/>
      <c r="K77" s="431" t="str">
        <f>VLOOKUP($B77,[6]Codes!$A$1:$K$65536,9,FALSE)</f>
        <v>Refused to answer</v>
      </c>
      <c r="L77" s="430"/>
      <c r="M77" s="431" t="str">
        <f>VLOOKUP($B77,[6]Codes!$A$1:$K$65536,11,FALSE)</f>
        <v>Lakohi fo resposta</v>
      </c>
      <c r="N77" s="47" t="str">
        <f>A79</f>
        <v>MJ3.01</v>
      </c>
      <c r="R77" s="41" t="s">
        <v>140</v>
      </c>
    </row>
    <row r="78" spans="1:18" s="166" customFormat="1">
      <c r="A78" s="166" t="s">
        <v>285</v>
      </c>
      <c r="B78" s="167"/>
      <c r="C78" s="167"/>
      <c r="D78" s="167"/>
      <c r="E78" s="167"/>
      <c r="F78" s="167"/>
      <c r="G78" s="266"/>
      <c r="H78" s="266"/>
      <c r="I78" s="266"/>
      <c r="J78" s="419"/>
      <c r="K78" s="420"/>
      <c r="L78" s="420"/>
      <c r="M78" s="453"/>
      <c r="N78" s="190"/>
      <c r="O78" s="167"/>
      <c r="P78" s="167"/>
      <c r="Q78" s="167"/>
      <c r="R78" s="167"/>
    </row>
    <row r="79" spans="1:18" s="43" customFormat="1">
      <c r="A79" s="46" t="s">
        <v>2890</v>
      </c>
      <c r="B79" s="42"/>
      <c r="C79" s="135" t="str">
        <f>VLOOKUP($A79,'[6]Recurring Qns'!$A$1:$K$65536,3,FALSE)</f>
        <v>Question</v>
      </c>
      <c r="D79" s="135" t="str">
        <f>VLOOKUP($A79,'[6]Recurring Qns'!$A$1:$K$65536,4,FALSE)</f>
        <v>Read question</v>
      </c>
      <c r="E79" s="135" t="str">
        <f>VLOOKUP($A79,'[6]Recurring Qns'!$A$1:$K$65536,5,FALSE)</f>
        <v>Category - choose one</v>
      </c>
      <c r="F79" s="135" t="str">
        <f>VLOOKUP($A79,'[6]Recurring Qns'!$A$1:$K$65536,6,FALSE)</f>
        <v>Code</v>
      </c>
      <c r="G79" s="135" t="str">
        <f>VLOOKUP($A79,'[6]Recurring Qns'!$A$1:$K$65536,7,FALSE)</f>
        <v>-</v>
      </c>
      <c r="H79" s="135" t="str">
        <f>VLOOKUP($A79,'[6]Recurring Qns'!$A$1:$K$65536,8,FALSE)</f>
        <v>-</v>
      </c>
      <c r="I79" s="135"/>
      <c r="J79" s="443" t="str">
        <f>VLOOKUP($A79,'[6]Recurring Qns'!$A$1:$K$65536,9,FALSE)</f>
        <v>Have you ever been enrolled in school?</v>
      </c>
      <c r="K79" s="443"/>
      <c r="L79" s="443" t="str">
        <f>VLOOKUP($A79,'[6]Recurring Qns'!$A$1:$K$65536,11,FALSE)</f>
        <v>Ita bot pernah ba eskola?</v>
      </c>
      <c r="M79" s="459"/>
      <c r="N79" s="45"/>
      <c r="O79" s="41"/>
      <c r="P79" s="41"/>
      <c r="Q79" s="41" t="s">
        <v>2891</v>
      </c>
      <c r="R79" s="41" t="s">
        <v>2892</v>
      </c>
    </row>
    <row r="80" spans="1:18" s="43" customFormat="1" outlineLevel="1">
      <c r="A80" s="52"/>
      <c r="B80" s="52" t="s">
        <v>138</v>
      </c>
      <c r="C80" s="238" t="str">
        <f>VLOOKUP($B80,[6]Codes!$A$1:$K$65536,2,FALSE)</f>
        <v>Response</v>
      </c>
      <c r="D80" s="50"/>
      <c r="E80" s="238" t="str">
        <f>VLOOKUP($B80,[6]Codes!$A$1:$K$65536,4,FALSE)</f>
        <v>Category option</v>
      </c>
      <c r="F80" s="238">
        <f>VLOOKUP($B80,[6]Codes!$A$1:$K$65536,5,FALSE)</f>
        <v>0</v>
      </c>
      <c r="G80" s="50"/>
      <c r="H80" s="50"/>
      <c r="I80" s="50"/>
      <c r="J80" s="430"/>
      <c r="K80" s="431" t="str">
        <f>VLOOKUP($B80,[6]Codes!$A$1:$K$65536,9,FALSE)</f>
        <v>No</v>
      </c>
      <c r="L80" s="430"/>
      <c r="M80" s="431" t="str">
        <f>VLOOKUP($B80,[6]Codes!$A$1:$K$65536,11,FALSE)</f>
        <v>Lae</v>
      </c>
      <c r="N80" s="47" t="str">
        <f>A111</f>
        <v>MJ4.01</v>
      </c>
      <c r="O80" s="41"/>
      <c r="P80" s="41"/>
      <c r="Q80" s="41"/>
      <c r="R80" s="41" t="s">
        <v>140</v>
      </c>
    </row>
    <row r="81" spans="1:18" s="43" customFormat="1" outlineLevel="1">
      <c r="A81" s="52"/>
      <c r="B81" s="52" t="s">
        <v>141</v>
      </c>
      <c r="C81" s="238" t="str">
        <f>VLOOKUP($B81,[6]Codes!$A$1:$K$65536,2,FALSE)</f>
        <v>Response</v>
      </c>
      <c r="D81" s="50"/>
      <c r="E81" s="238" t="str">
        <f>VLOOKUP($B81,[6]Codes!$A$1:$K$65536,4,FALSE)</f>
        <v>Category option</v>
      </c>
      <c r="F81" s="238">
        <f>VLOOKUP($B81,[6]Codes!$A$1:$K$65536,5,FALSE)</f>
        <v>1</v>
      </c>
      <c r="G81" s="50"/>
      <c r="H81" s="50"/>
      <c r="I81" s="50"/>
      <c r="J81" s="430"/>
      <c r="K81" s="431" t="str">
        <f>VLOOKUP($B81,[6]Codes!$A$1:$K$65536,9,FALSE)</f>
        <v>Yes</v>
      </c>
      <c r="L81" s="430"/>
      <c r="M81" s="431" t="str">
        <f>VLOOKUP($B81,[6]Codes!$A$1:$K$65536,11,FALSE)</f>
        <v>Sim</v>
      </c>
      <c r="N81" s="47" t="str">
        <f>A83</f>
        <v>MJ3.02</v>
      </c>
      <c r="O81" s="41"/>
      <c r="P81" s="41"/>
      <c r="Q81" s="41"/>
      <c r="R81" s="41" t="s">
        <v>140</v>
      </c>
    </row>
    <row r="82" spans="1:18" s="43" customFormat="1" outlineLevel="1">
      <c r="A82" s="52"/>
      <c r="B82" s="52" t="s">
        <v>923</v>
      </c>
      <c r="C82" s="238" t="str">
        <f>VLOOKUP($B82,[6]Codes!$A$1:$K$65536,2,FALSE)</f>
        <v>Response</v>
      </c>
      <c r="D82" s="50"/>
      <c r="E82" s="238" t="str">
        <f>VLOOKUP($B82,[6]Codes!$A$1:$K$65536,4,FALSE)</f>
        <v>Category option</v>
      </c>
      <c r="F82" s="238">
        <f>VLOOKUP($B82,[6]Codes!$A$1:$K$65536,5,FALSE)</f>
        <v>999</v>
      </c>
      <c r="G82" s="50"/>
      <c r="H82" s="50"/>
      <c r="I82" s="50"/>
      <c r="J82" s="430"/>
      <c r="K82" s="431" t="str">
        <f>VLOOKUP($B82,[6]Codes!$A$1:$K$65536,9,FALSE)</f>
        <v>Refused to answer</v>
      </c>
      <c r="L82" s="430"/>
      <c r="M82" s="431" t="str">
        <f>VLOOKUP($B82,[6]Codes!$A$1:$K$65536,11,FALSE)</f>
        <v>Lakohi fo resposta</v>
      </c>
      <c r="N82" s="47" t="str">
        <f>A111</f>
        <v>MJ4.01</v>
      </c>
      <c r="O82" s="41"/>
      <c r="P82" s="41"/>
      <c r="Q82" s="41"/>
      <c r="R82" s="41" t="s">
        <v>140</v>
      </c>
    </row>
    <row r="83" spans="1:18" s="43" customFormat="1">
      <c r="A83" s="46" t="s">
        <v>2893</v>
      </c>
      <c r="B83" s="42"/>
      <c r="C83" s="135" t="str">
        <f>VLOOKUP($A83,'[6]Recurring Qns'!$A$1:$K$65536,3,FALSE)</f>
        <v>Question</v>
      </c>
      <c r="D83" s="135" t="str">
        <f>VLOOKUP($A83,'[6]Recurring Qns'!$A$1:$K$65536,4,FALSE)</f>
        <v>Read question</v>
      </c>
      <c r="E83" s="135" t="str">
        <f>VLOOKUP($A83,'[6]Recurring Qns'!$A$1:$K$65536,5,FALSE)</f>
        <v>Category - choose one</v>
      </c>
      <c r="F83" s="135" t="str">
        <f>VLOOKUP($A83,'[6]Recurring Qns'!$A$1:$K$65536,6,FALSE)</f>
        <v>Code</v>
      </c>
      <c r="G83" s="135" t="str">
        <f>VLOOKUP($A83,'[6]Recurring Qns'!$A$1:$K$65536,7,FALSE)</f>
        <v>-</v>
      </c>
      <c r="H83" s="135" t="str">
        <f>VLOOKUP($A83,'[6]Recurring Qns'!$A$1:$K$65536,8,FALSE)</f>
        <v>-</v>
      </c>
      <c r="I83" s="246"/>
      <c r="J83" s="443" t="str">
        <f>VLOOKUP($A83,'[6]Recurring Qns'!$A$1:$K$65536,9,FALSE)</f>
        <v>What is the highest level of education you have completed?</v>
      </c>
      <c r="K83" s="443"/>
      <c r="L83" s="443" t="str">
        <f>VLOOKUP($A83,'[6]Recurring Qns'!$A$1:$K$65536,11,FALSE)</f>
        <v>Nivel edukasaun ikus nebe ita bot hasai mak saida?</v>
      </c>
      <c r="M83" s="459"/>
      <c r="N83" s="396"/>
      <c r="O83" s="41" t="s">
        <v>2894</v>
      </c>
      <c r="P83" s="41"/>
      <c r="Q83" s="41" t="s">
        <v>2895</v>
      </c>
      <c r="R83" s="41" t="s">
        <v>2892</v>
      </c>
    </row>
    <row r="84" spans="1:18" outlineLevel="1">
      <c r="A84" s="52"/>
      <c r="B84" s="52" t="s">
        <v>2896</v>
      </c>
      <c r="C84" s="238" t="str">
        <f>VLOOKUP($B84,[6]Codes!$A$1:$K$65536,2,FALSE)</f>
        <v>Response</v>
      </c>
      <c r="D84" s="50"/>
      <c r="E84" s="238" t="str">
        <f>VLOOKUP($B84,[6]Codes!$A$1:$K$65536,4,FALSE)</f>
        <v>Category option</v>
      </c>
      <c r="F84" s="238">
        <f>VLOOKUP($B84,[6]Codes!$A$1:$K$65536,5,FALSE)</f>
        <v>1</v>
      </c>
      <c r="G84" s="50"/>
      <c r="H84" s="50"/>
      <c r="I84" s="50"/>
      <c r="J84" s="430"/>
      <c r="K84" s="431" t="str">
        <f>VLOOKUP($B84,[6]Codes!$A$1:$K$65536,9,FALSE)</f>
        <v>None completed</v>
      </c>
      <c r="L84" s="430"/>
      <c r="M84" s="431" t="str">
        <f>VLOOKUP($B84,[6]Codes!$A$1:$K$65536,11,FALSE)</f>
        <v>La Kompletu</v>
      </c>
      <c r="N84" s="47" t="str">
        <f>A111</f>
        <v>MJ4.01</v>
      </c>
      <c r="R84" s="41" t="s">
        <v>140</v>
      </c>
    </row>
    <row r="85" spans="1:18" outlineLevel="1">
      <c r="A85" s="52"/>
      <c r="B85" s="52" t="s">
        <v>2897</v>
      </c>
      <c r="C85" s="238" t="str">
        <f>VLOOKUP($B85,[6]Codes!$A$1:$K$65536,2,FALSE)</f>
        <v>Response</v>
      </c>
      <c r="D85" s="50"/>
      <c r="E85" s="238" t="str">
        <f>VLOOKUP($B85,[6]Codes!$A$1:$K$65536,4,FALSE)</f>
        <v>Category option</v>
      </c>
      <c r="F85" s="238">
        <f>VLOOKUP($B85,[6]Codes!$A$1:$K$65536,5,FALSE)</f>
        <v>2</v>
      </c>
      <c r="G85" s="50"/>
      <c r="H85" s="50"/>
      <c r="I85" s="50"/>
      <c r="J85" s="430"/>
      <c r="K85" s="431" t="str">
        <f>VLOOKUP($B85,[6]Codes!$A$1:$K$65536,9,FALSE)</f>
        <v>Pre-School</v>
      </c>
      <c r="L85" s="430"/>
      <c r="M85" s="431" t="str">
        <f>VLOOKUP($B85,[6]Codes!$A$1:$K$65536,11,FALSE)</f>
        <v>Pre-Eskolar</v>
      </c>
      <c r="N85" s="47" t="str">
        <f>A111</f>
        <v>MJ4.01</v>
      </c>
      <c r="R85" s="41" t="s">
        <v>140</v>
      </c>
    </row>
    <row r="86" spans="1:18" outlineLevel="1">
      <c r="A86" s="52"/>
      <c r="B86" s="52" t="s">
        <v>2898</v>
      </c>
      <c r="C86" s="238" t="str">
        <f>VLOOKUP($B86,[6]Codes!$A$1:$K$65536,2,FALSE)</f>
        <v>Response</v>
      </c>
      <c r="D86" s="50"/>
      <c r="E86" s="238" t="str">
        <f>VLOOKUP($B86,[6]Codes!$A$1:$K$65536,4,FALSE)</f>
        <v>Category option</v>
      </c>
      <c r="F86" s="238">
        <f>VLOOKUP($B86,[6]Codes!$A$1:$K$65536,5,FALSE)</f>
        <v>3</v>
      </c>
      <c r="G86" s="50"/>
      <c r="H86" s="50"/>
      <c r="I86" s="50"/>
      <c r="J86" s="430"/>
      <c r="K86" s="431" t="str">
        <f>VLOOKUP($B86,[6]Codes!$A$1:$K$65536,9,FALSE)</f>
        <v>Primary School</v>
      </c>
      <c r="L86" s="430"/>
      <c r="M86" s="431" t="str">
        <f>VLOOKUP($B86,[6]Codes!$A$1:$K$65536,11,FALSE)</f>
        <v>Eskola Primária</v>
      </c>
      <c r="N86" s="47" t="str">
        <f>A91</f>
        <v>MJ3.02x</v>
      </c>
      <c r="R86" s="41" t="s">
        <v>140</v>
      </c>
    </row>
    <row r="87" spans="1:18" outlineLevel="1">
      <c r="A87" s="52"/>
      <c r="B87" s="52" t="s">
        <v>2899</v>
      </c>
      <c r="C87" s="238" t="str">
        <f>VLOOKUP($B87,[6]Codes!$A$1:$K$65536,2,FALSE)</f>
        <v>Response</v>
      </c>
      <c r="D87" s="50"/>
      <c r="E87" s="238" t="str">
        <f>VLOOKUP($B87,[6]Codes!$A$1:$K$65536,4,FALSE)</f>
        <v>Category option</v>
      </c>
      <c r="F87" s="238">
        <f>VLOOKUP($B87,[6]Codes!$A$1:$K$65536,5,FALSE)</f>
        <v>4</v>
      </c>
      <c r="G87" s="50"/>
      <c r="H87" s="50"/>
      <c r="I87" s="50"/>
      <c r="J87" s="430"/>
      <c r="K87" s="431" t="str">
        <f>VLOOKUP($B87,[6]Codes!$A$1:$K$65536,9,FALSE)</f>
        <v>Junior High School</v>
      </c>
      <c r="L87" s="430"/>
      <c r="M87" s="431" t="str">
        <f>VLOOKUP($B87,[6]Codes!$A$1:$K$65536,11,FALSE)</f>
        <v>Eskola Pre-Sekundária</v>
      </c>
      <c r="N87" s="47" t="str">
        <f>A99</f>
        <v>MJ3.02y</v>
      </c>
      <c r="R87" s="41" t="s">
        <v>140</v>
      </c>
    </row>
    <row r="88" spans="1:18" outlineLevel="1">
      <c r="A88" s="52"/>
      <c r="B88" s="52" t="s">
        <v>2900</v>
      </c>
      <c r="C88" s="238" t="str">
        <f>VLOOKUP($B88,[6]Codes!$A$1:$K$65536,2,FALSE)</f>
        <v>Response</v>
      </c>
      <c r="D88" s="50"/>
      <c r="E88" s="238" t="str">
        <f>VLOOKUP($B88,[6]Codes!$A$1:$K$65536,4,FALSE)</f>
        <v>Category option</v>
      </c>
      <c r="F88" s="238">
        <f>VLOOKUP($B88,[6]Codes!$A$1:$K$65536,5,FALSE)</f>
        <v>5</v>
      </c>
      <c r="G88" s="50"/>
      <c r="H88" s="50"/>
      <c r="I88" s="50"/>
      <c r="J88" s="430"/>
      <c r="K88" s="431" t="str">
        <f>VLOOKUP($B88,[6]Codes!$A$1:$K$65536,9,FALSE)</f>
        <v>Senior High School</v>
      </c>
      <c r="L88" s="430"/>
      <c r="M88" s="431" t="str">
        <f>VLOOKUP($B88,[6]Codes!$A$1:$K$65536,11,FALSE)</f>
        <v>Eskola Sekundario</v>
      </c>
      <c r="N88" s="47" t="str">
        <f>A99</f>
        <v>MJ3.02y</v>
      </c>
      <c r="R88" s="41" t="s">
        <v>140</v>
      </c>
    </row>
    <row r="89" spans="1:18" outlineLevel="1">
      <c r="A89" s="52"/>
      <c r="B89" s="52" t="s">
        <v>2901</v>
      </c>
      <c r="C89" s="238" t="str">
        <f>VLOOKUP($B89,[6]Codes!$A$1:$K$65536,2,FALSE)</f>
        <v>Response</v>
      </c>
      <c r="D89" s="50"/>
      <c r="E89" s="238" t="str">
        <f>VLOOKUP($B89,[6]Codes!$A$1:$K$65536,4,FALSE)</f>
        <v>Category option</v>
      </c>
      <c r="F89" s="238">
        <f>VLOOKUP($B89,[6]Codes!$A$1:$K$65536,5,FALSE)</f>
        <v>6</v>
      </c>
      <c r="G89" s="50"/>
      <c r="H89" s="50"/>
      <c r="I89" s="50"/>
      <c r="J89" s="430"/>
      <c r="K89" s="431" t="str">
        <f>VLOOKUP($B89,[6]Codes!$A$1:$K$65536,9,FALSE)</f>
        <v>University</v>
      </c>
      <c r="L89" s="430"/>
      <c r="M89" s="431" t="str">
        <f>VLOOKUP($B89,[6]Codes!$A$1:$K$65536,11,FALSE)</f>
        <v>Universidade</v>
      </c>
      <c r="N89" s="47" t="str">
        <f>A115</f>
        <v>MJ4.02</v>
      </c>
      <c r="R89" s="41"/>
    </row>
    <row r="90" spans="1:18" outlineLevel="1">
      <c r="A90" s="52"/>
      <c r="B90" s="52" t="s">
        <v>320</v>
      </c>
      <c r="C90" s="238" t="str">
        <f>VLOOKUP($B90,[6]Codes!$A$1:$K$65536,2,FALSE)</f>
        <v>Response</v>
      </c>
      <c r="D90" s="50"/>
      <c r="E90" s="238" t="str">
        <f>VLOOKUP($B90,[6]Codes!$A$1:$K$65536,4,FALSE)</f>
        <v>Category option</v>
      </c>
      <c r="F90" s="238">
        <f>VLOOKUP($B90,[6]Codes!$A$1:$K$65536,5,FALSE)</f>
        <v>998</v>
      </c>
      <c r="G90" s="50"/>
      <c r="H90" s="50"/>
      <c r="I90" s="50"/>
      <c r="J90" s="430"/>
      <c r="K90" s="431" t="str">
        <f>VLOOKUP($B90,[6]Codes!$A$1:$K$65536,9,FALSE)</f>
        <v>Don't know</v>
      </c>
      <c r="L90" s="430"/>
      <c r="M90" s="431" t="str">
        <f>VLOOKUP($B90,[6]Codes!$A$1:$K$65536,11,FALSE)</f>
        <v>La hatene</v>
      </c>
      <c r="N90" s="47" t="str">
        <f>A111</f>
        <v>MJ4.01</v>
      </c>
      <c r="R90" s="41" t="s">
        <v>140</v>
      </c>
    </row>
    <row r="91" spans="1:18" s="235" customFormat="1">
      <c r="A91" s="46" t="s">
        <v>2902</v>
      </c>
      <c r="B91" s="231"/>
      <c r="C91" s="231" t="s">
        <v>2903</v>
      </c>
      <c r="D91" s="231"/>
      <c r="E91" s="231"/>
      <c r="F91" s="231"/>
      <c r="G91" s="397"/>
      <c r="H91" s="397"/>
      <c r="I91" s="397"/>
      <c r="J91" s="423" t="s">
        <v>2904</v>
      </c>
      <c r="K91" s="424"/>
      <c r="L91" s="424"/>
      <c r="M91" s="458"/>
      <c r="N91" s="236"/>
      <c r="O91" s="231"/>
      <c r="P91" s="231"/>
      <c r="Q91" s="231"/>
      <c r="R91" s="231"/>
    </row>
    <row r="92" spans="1:18" outlineLevel="1">
      <c r="A92" s="52"/>
      <c r="B92" s="52" t="s">
        <v>2905</v>
      </c>
      <c r="C92" s="238" t="s">
        <v>24</v>
      </c>
      <c r="D92" s="50"/>
      <c r="E92" s="238" t="s">
        <v>58</v>
      </c>
      <c r="F92" s="238">
        <v>1</v>
      </c>
      <c r="G92" s="50"/>
      <c r="H92" s="50"/>
      <c r="I92" s="50"/>
      <c r="J92" s="430"/>
      <c r="K92" s="431" t="s">
        <v>2906</v>
      </c>
      <c r="L92" s="430"/>
      <c r="M92" s="431" t="s">
        <v>2907</v>
      </c>
      <c r="N92" s="47" t="str">
        <f>A111</f>
        <v>MJ4.01</v>
      </c>
      <c r="R92" s="41" t="s">
        <v>140</v>
      </c>
    </row>
    <row r="93" spans="1:18" outlineLevel="1">
      <c r="A93" s="52"/>
      <c r="B93" s="52" t="s">
        <v>2908</v>
      </c>
      <c r="C93" s="238" t="s">
        <v>24</v>
      </c>
      <c r="D93" s="50"/>
      <c r="E93" s="238" t="s">
        <v>58</v>
      </c>
      <c r="F93" s="238">
        <v>2</v>
      </c>
      <c r="G93" s="50"/>
      <c r="H93" s="50"/>
      <c r="I93" s="50"/>
      <c r="J93" s="430"/>
      <c r="K93" s="431" t="s">
        <v>2909</v>
      </c>
      <c r="L93" s="430"/>
      <c r="M93" s="431" t="s">
        <v>2910</v>
      </c>
      <c r="N93" s="47" t="str">
        <f>A111</f>
        <v>MJ4.01</v>
      </c>
      <c r="R93" s="41" t="s">
        <v>140</v>
      </c>
    </row>
    <row r="94" spans="1:18" outlineLevel="1">
      <c r="A94" s="52"/>
      <c r="B94" s="52" t="s">
        <v>2908</v>
      </c>
      <c r="C94" s="238" t="s">
        <v>24</v>
      </c>
      <c r="D94" s="50"/>
      <c r="E94" s="238" t="s">
        <v>58</v>
      </c>
      <c r="F94" s="238">
        <v>3</v>
      </c>
      <c r="G94" s="50"/>
      <c r="H94" s="50"/>
      <c r="I94" s="50"/>
      <c r="J94" s="430"/>
      <c r="K94" s="431" t="s">
        <v>2911</v>
      </c>
      <c r="L94" s="430"/>
      <c r="M94" s="431" t="s">
        <v>2912</v>
      </c>
      <c r="N94" s="47" t="str">
        <f>A111</f>
        <v>MJ4.01</v>
      </c>
      <c r="R94" s="41" t="s">
        <v>140</v>
      </c>
    </row>
    <row r="95" spans="1:18" outlineLevel="1">
      <c r="A95" s="52"/>
      <c r="B95" s="52" t="s">
        <v>2905</v>
      </c>
      <c r="C95" s="238" t="s">
        <v>24</v>
      </c>
      <c r="D95" s="50"/>
      <c r="E95" s="238" t="s">
        <v>58</v>
      </c>
      <c r="F95" s="238">
        <v>4</v>
      </c>
      <c r="G95" s="50"/>
      <c r="H95" s="50"/>
      <c r="I95" s="50"/>
      <c r="J95" s="430"/>
      <c r="K95" s="431" t="s">
        <v>2913</v>
      </c>
      <c r="L95" s="430"/>
      <c r="M95" s="431" t="s">
        <v>2914</v>
      </c>
      <c r="N95" s="47" t="str">
        <f>A111</f>
        <v>MJ4.01</v>
      </c>
      <c r="R95" s="41" t="s">
        <v>140</v>
      </c>
    </row>
    <row r="96" spans="1:18" outlineLevel="1">
      <c r="A96" s="52"/>
      <c r="B96" s="52" t="s">
        <v>2908</v>
      </c>
      <c r="C96" s="238" t="s">
        <v>24</v>
      </c>
      <c r="D96" s="50"/>
      <c r="E96" s="238" t="s">
        <v>58</v>
      </c>
      <c r="F96" s="238">
        <v>5</v>
      </c>
      <c r="G96" s="50"/>
      <c r="H96" s="50"/>
      <c r="I96" s="50"/>
      <c r="J96" s="430"/>
      <c r="K96" s="431" t="s">
        <v>2915</v>
      </c>
      <c r="L96" s="430"/>
      <c r="M96" s="431" t="s">
        <v>2916</v>
      </c>
      <c r="N96" s="47" t="str">
        <f>A111</f>
        <v>MJ4.01</v>
      </c>
      <c r="R96" s="41" t="s">
        <v>140</v>
      </c>
    </row>
    <row r="97" spans="1:18" outlineLevel="1">
      <c r="A97" s="52"/>
      <c r="B97" s="52" t="s">
        <v>2908</v>
      </c>
      <c r="C97" s="238" t="s">
        <v>24</v>
      </c>
      <c r="D97" s="50"/>
      <c r="E97" s="238" t="s">
        <v>58</v>
      </c>
      <c r="F97" s="238">
        <v>6</v>
      </c>
      <c r="G97" s="50"/>
      <c r="H97" s="50"/>
      <c r="I97" s="50"/>
      <c r="J97" s="430"/>
      <c r="K97" s="431" t="s">
        <v>2917</v>
      </c>
      <c r="L97" s="430"/>
      <c r="M97" s="431" t="s">
        <v>2918</v>
      </c>
      <c r="N97" s="47" t="str">
        <f>A111</f>
        <v>MJ4.01</v>
      </c>
      <c r="R97" s="41" t="s">
        <v>140</v>
      </c>
    </row>
    <row r="98" spans="1:18" outlineLevel="1">
      <c r="A98" s="52"/>
      <c r="B98" s="52" t="s">
        <v>320</v>
      </c>
      <c r="C98" s="238" t="str">
        <f>VLOOKUP($B98,[6]Codes!$A$1:$K$65536,2,FALSE)</f>
        <v>Response</v>
      </c>
      <c r="D98" s="50"/>
      <c r="E98" s="238" t="str">
        <f>VLOOKUP($B98,[6]Codes!$A$1:$K$65536,4,FALSE)</f>
        <v>Category option</v>
      </c>
      <c r="F98" s="238">
        <f>VLOOKUP($B98,[6]Codes!$A$1:$K$65536,5,FALSE)</f>
        <v>998</v>
      </c>
      <c r="G98" s="50"/>
      <c r="H98" s="50"/>
      <c r="I98" s="50"/>
      <c r="J98" s="430"/>
      <c r="K98" s="431" t="str">
        <f>VLOOKUP($B98,[6]Codes!$A$1:$K$65536,9,FALSE)</f>
        <v>Don't know</v>
      </c>
      <c r="L98" s="430"/>
      <c r="M98" s="431" t="str">
        <f>VLOOKUP($B98,[6]Codes!$A$1:$K$65536,11,FALSE)</f>
        <v>La hatene</v>
      </c>
      <c r="N98" s="47" t="str">
        <f>A111</f>
        <v>MJ4.01</v>
      </c>
      <c r="R98" s="41" t="s">
        <v>140</v>
      </c>
    </row>
    <row r="99" spans="1:18" s="235" customFormat="1">
      <c r="A99" s="46" t="s">
        <v>2919</v>
      </c>
      <c r="B99" s="231"/>
      <c r="C99" s="231" t="s">
        <v>2903</v>
      </c>
      <c r="D99" s="231"/>
      <c r="E99" s="231"/>
      <c r="F99" s="231"/>
      <c r="G99" s="397"/>
      <c r="H99" s="397"/>
      <c r="I99" s="397"/>
      <c r="J99" s="423" t="s">
        <v>2920</v>
      </c>
      <c r="K99" s="424"/>
      <c r="L99" s="424"/>
      <c r="M99" s="458"/>
      <c r="N99" s="236"/>
      <c r="O99" s="231"/>
      <c r="P99" s="231"/>
      <c r="Q99" s="231"/>
      <c r="R99" s="231"/>
    </row>
    <row r="100" spans="1:18" outlineLevel="1">
      <c r="A100" s="52"/>
      <c r="B100" s="52" t="s">
        <v>2905</v>
      </c>
      <c r="C100" s="238" t="s">
        <v>24</v>
      </c>
      <c r="D100" s="50"/>
      <c r="E100" s="238" t="s">
        <v>58</v>
      </c>
      <c r="F100" s="238">
        <v>7</v>
      </c>
      <c r="G100" s="50"/>
      <c r="H100" s="50"/>
      <c r="I100" s="50"/>
      <c r="J100" s="430"/>
      <c r="K100" s="431" t="s">
        <v>2906</v>
      </c>
      <c r="L100" s="430"/>
      <c r="M100" s="431" t="s">
        <v>2907</v>
      </c>
      <c r="N100" s="47" t="str">
        <f>A104</f>
        <v>MJ3.03</v>
      </c>
      <c r="R100" s="41" t="s">
        <v>140</v>
      </c>
    </row>
    <row r="101" spans="1:18" outlineLevel="1">
      <c r="A101" s="52"/>
      <c r="B101" s="52" t="s">
        <v>2908</v>
      </c>
      <c r="C101" s="238" t="s">
        <v>24</v>
      </c>
      <c r="D101" s="50"/>
      <c r="E101" s="238" t="s">
        <v>58</v>
      </c>
      <c r="F101" s="238">
        <v>8</v>
      </c>
      <c r="G101" s="50"/>
      <c r="H101" s="50"/>
      <c r="I101" s="50"/>
      <c r="J101" s="430"/>
      <c r="K101" s="431" t="s">
        <v>2909</v>
      </c>
      <c r="L101" s="430"/>
      <c r="M101" s="431" t="s">
        <v>2910</v>
      </c>
      <c r="N101" s="47" t="str">
        <f>A104</f>
        <v>MJ3.03</v>
      </c>
      <c r="R101" s="41" t="s">
        <v>140</v>
      </c>
    </row>
    <row r="102" spans="1:18" outlineLevel="1">
      <c r="A102" s="52"/>
      <c r="B102" s="52" t="s">
        <v>2908</v>
      </c>
      <c r="C102" s="238" t="s">
        <v>24</v>
      </c>
      <c r="D102" s="50"/>
      <c r="E102" s="238" t="s">
        <v>58</v>
      </c>
      <c r="F102" s="238">
        <v>9</v>
      </c>
      <c r="G102" s="50"/>
      <c r="H102" s="50"/>
      <c r="I102" s="50"/>
      <c r="J102" s="430"/>
      <c r="K102" s="431" t="s">
        <v>2911</v>
      </c>
      <c r="L102" s="430"/>
      <c r="M102" s="431" t="s">
        <v>2912</v>
      </c>
      <c r="N102" s="47" t="str">
        <f>A104</f>
        <v>MJ3.03</v>
      </c>
      <c r="R102" s="41" t="s">
        <v>140</v>
      </c>
    </row>
    <row r="103" spans="1:18" outlineLevel="1">
      <c r="A103" s="52"/>
      <c r="B103" s="52" t="s">
        <v>320</v>
      </c>
      <c r="C103" s="238" t="str">
        <f>VLOOKUP($B103,[6]Codes!$A$1:$K$65536,2,FALSE)</f>
        <v>Response</v>
      </c>
      <c r="D103" s="50"/>
      <c r="E103" s="238" t="str">
        <f>VLOOKUP($B103,[6]Codes!$A$1:$K$65536,4,FALSE)</f>
        <v>Category option</v>
      </c>
      <c r="F103" s="238">
        <f>VLOOKUP($B103,[6]Codes!$A$1:$K$65536,5,FALSE)</f>
        <v>998</v>
      </c>
      <c r="G103" s="50"/>
      <c r="H103" s="50"/>
      <c r="I103" s="50"/>
      <c r="J103" s="430"/>
      <c r="K103" s="431" t="str">
        <f>VLOOKUP($B103,[6]Codes!$A$1:$K$65536,9,FALSE)</f>
        <v>Don't know</v>
      </c>
      <c r="L103" s="430"/>
      <c r="M103" s="431" t="str">
        <f>VLOOKUP($B103,[6]Codes!$A$1:$K$65536,11,FALSE)</f>
        <v>La hatene</v>
      </c>
      <c r="N103" s="47" t="str">
        <f>A104</f>
        <v>MJ3.03</v>
      </c>
      <c r="R103" s="41" t="s">
        <v>140</v>
      </c>
    </row>
    <row r="104" spans="1:18" s="43" customFormat="1">
      <c r="A104" s="46" t="s">
        <v>2921</v>
      </c>
      <c r="B104" s="42"/>
      <c r="C104" s="135" t="str">
        <f>VLOOKUP($A104,'[6]Recurring Qns'!$A$1:$K$65536,3,FALSE)</f>
        <v>Question</v>
      </c>
      <c r="D104" s="135" t="str">
        <f>VLOOKUP($A104,'[6]Recurring Qns'!$A$1:$K$65536,4,FALSE)</f>
        <v>Read question</v>
      </c>
      <c r="E104" s="135" t="str">
        <f>VLOOKUP($A104,'[6]Recurring Qns'!$A$1:$K$65536,5,FALSE)</f>
        <v>Category - choose all</v>
      </c>
      <c r="F104" s="135" t="str">
        <f>VLOOKUP($A104,'[6]Recurring Qns'!$A$1:$K$65536,6,FALSE)</f>
        <v>Code</v>
      </c>
      <c r="G104" s="135" t="str">
        <f>VLOOKUP($A104,'[6]Recurring Qns'!$A$1:$K$65536,7,FALSE)</f>
        <v>-</v>
      </c>
      <c r="H104" s="135" t="str">
        <f>VLOOKUP($A104,'[6]Recurring Qns'!$A$1:$K$65536,8,FALSE)</f>
        <v>-</v>
      </c>
      <c r="I104" s="246"/>
      <c r="J104" s="443" t="str">
        <f>VLOOKUP($A104,'[6]Recurring Qns'!$A$1:$K$65536,9,FALSE)</f>
        <v>Have you completed any courses at an academy or institute?</v>
      </c>
      <c r="K104" s="443"/>
      <c r="L104" s="443" t="str">
        <f>VLOOKUP($A104,'[6]Recurring Qns'!$A$1:$K$65536,11,FALSE)</f>
        <v>Ita bot kompleta ona kursu iha akademia ou institutu balun?</v>
      </c>
      <c r="M104" s="459"/>
      <c r="N104" s="396"/>
      <c r="O104" s="41" t="s">
        <v>2922</v>
      </c>
      <c r="P104" s="41"/>
      <c r="Q104" s="41" t="s">
        <v>2923</v>
      </c>
      <c r="R104" s="41" t="s">
        <v>2892</v>
      </c>
    </row>
    <row r="105" spans="1:18" s="43" customFormat="1" outlineLevel="1">
      <c r="A105" s="52"/>
      <c r="B105" s="52" t="s">
        <v>2924</v>
      </c>
      <c r="C105" s="238" t="str">
        <f>VLOOKUP($B105,[6]Codes!$A$1:$K$65536,2,FALSE)</f>
        <v>Response</v>
      </c>
      <c r="D105" s="50"/>
      <c r="E105" s="238" t="str">
        <f>VLOOKUP($B105,[6]Codes!$A$1:$K$65536,4,FALSE)</f>
        <v>Category option</v>
      </c>
      <c r="F105" s="238">
        <f>VLOOKUP($B105,[6]Codes!$A$1:$K$65536,5,FALSE)</f>
        <v>0</v>
      </c>
      <c r="G105" s="50"/>
      <c r="H105" s="50"/>
      <c r="I105" s="50"/>
      <c r="J105" s="430"/>
      <c r="K105" s="431" t="str">
        <f>VLOOKUP($B105,[6]Codes!$A$1:$K$65536,9,FALSE)</f>
        <v>No</v>
      </c>
      <c r="L105" s="430"/>
      <c r="M105" s="431" t="str">
        <f>VLOOKUP($B105,[6]Codes!$A$1:$K$65536,11,FALSE)</f>
        <v>Lae</v>
      </c>
      <c r="N105" s="47" t="str">
        <f>A111</f>
        <v>MJ4.01</v>
      </c>
      <c r="O105" s="41"/>
      <c r="P105" s="41"/>
      <c r="Q105" s="41"/>
      <c r="R105" s="41" t="s">
        <v>140</v>
      </c>
    </row>
    <row r="106" spans="1:18" s="43" customFormat="1" outlineLevel="1">
      <c r="A106" s="52"/>
      <c r="B106" s="52" t="s">
        <v>2925</v>
      </c>
      <c r="C106" s="238" t="str">
        <f>VLOOKUP($B106,[6]Codes!$A$1:$K$65536,2,FALSE)</f>
        <v>Response</v>
      </c>
      <c r="D106" s="50"/>
      <c r="E106" s="238" t="str">
        <f>VLOOKUP($B106,[6]Codes!$A$1:$K$65536,4,FALSE)</f>
        <v>Category option</v>
      </c>
      <c r="F106" s="238">
        <f>VLOOKUP($B106,[6]Codes!$A$1:$K$65536,5,FALSE)</f>
        <v>1</v>
      </c>
      <c r="G106" s="50"/>
      <c r="H106" s="50"/>
      <c r="I106" s="50"/>
      <c r="J106" s="430"/>
      <c r="K106" s="431" t="str">
        <f>VLOOKUP($B106,[6]Codes!$A$1:$K$65536,9,FALSE)</f>
        <v>Yes - Academy</v>
      </c>
      <c r="L106" s="430"/>
      <c r="M106" s="431" t="str">
        <f>VLOOKUP($B106,[6]Codes!$A$1:$K$65536,11,FALSE)</f>
        <v>Sim - Akademia</v>
      </c>
      <c r="N106" s="47" t="str">
        <f>A111</f>
        <v>MJ4.01</v>
      </c>
      <c r="O106" s="41"/>
      <c r="P106" s="41"/>
      <c r="Q106" s="41"/>
      <c r="R106" s="41" t="s">
        <v>140</v>
      </c>
    </row>
    <row r="107" spans="1:18" s="43" customFormat="1" outlineLevel="1">
      <c r="A107" s="52"/>
      <c r="B107" s="52" t="s">
        <v>2926</v>
      </c>
      <c r="C107" s="238" t="str">
        <f>VLOOKUP($B107,[6]Codes!$A$1:$K$65536,2,FALSE)</f>
        <v>Response</v>
      </c>
      <c r="D107" s="50"/>
      <c r="E107" s="238" t="str">
        <f>VLOOKUP($B107,[6]Codes!$A$1:$K$65536,4,FALSE)</f>
        <v>Category option</v>
      </c>
      <c r="F107" s="238">
        <f>VLOOKUP($B107,[6]Codes!$A$1:$K$65536,5,FALSE)</f>
        <v>2</v>
      </c>
      <c r="G107" s="50"/>
      <c r="H107" s="50"/>
      <c r="I107" s="50"/>
      <c r="J107" s="430"/>
      <c r="K107" s="431" t="str">
        <f>VLOOKUP($B107,[6]Codes!$A$1:$K$65536,9,FALSE)</f>
        <v>Yes - Institute</v>
      </c>
      <c r="L107" s="430"/>
      <c r="M107" s="431" t="str">
        <f>VLOOKUP($B107,[6]Codes!$A$1:$K$65536,11,FALSE)</f>
        <v>Sim - Institutu</v>
      </c>
      <c r="N107" s="47" t="str">
        <f>A111</f>
        <v>MJ4.01</v>
      </c>
      <c r="O107" s="41"/>
      <c r="P107" s="41"/>
      <c r="Q107" s="41"/>
      <c r="R107" s="41" t="s">
        <v>140</v>
      </c>
    </row>
    <row r="108" spans="1:18" s="43" customFormat="1" outlineLevel="1">
      <c r="A108" s="52"/>
      <c r="B108" s="52" t="s">
        <v>2927</v>
      </c>
      <c r="C108" s="238" t="str">
        <f>VLOOKUP($B108,[6]Codes!$A$1:$K$65536,2,FALSE)</f>
        <v>Response</v>
      </c>
      <c r="D108" s="50"/>
      <c r="E108" s="238" t="str">
        <f>VLOOKUP($B108,[6]Codes!$A$1:$K$65536,4,FALSE)</f>
        <v>Category option</v>
      </c>
      <c r="F108" s="238">
        <f>VLOOKUP($B108,[6]Codes!$A$1:$K$65536,5,FALSE)</f>
        <v>4</v>
      </c>
      <c r="G108" s="50"/>
      <c r="H108" s="50"/>
      <c r="I108" s="50"/>
      <c r="J108" s="430"/>
      <c r="K108" s="431" t="str">
        <f>VLOOKUP($B108,[6]Codes!$A$1:$K$65536,9,FALSE)</f>
        <v>Yes - Other</v>
      </c>
      <c r="L108" s="430"/>
      <c r="M108" s="431" t="str">
        <f>VLOOKUP($B108,[6]Codes!$A$1:$K$65536,11,FALSE)</f>
        <v>Sim - Seluk</v>
      </c>
      <c r="N108" s="47" t="str">
        <f>A109</f>
        <v>MJ3.03x</v>
      </c>
      <c r="O108" s="41"/>
      <c r="P108" s="41"/>
      <c r="Q108" s="41"/>
      <c r="R108" s="41" t="s">
        <v>140</v>
      </c>
    </row>
    <row r="109" spans="1:18" s="43" customFormat="1">
      <c r="A109" s="46" t="s">
        <v>2928</v>
      </c>
      <c r="B109" s="42"/>
      <c r="C109" s="135" t="str">
        <f>VLOOKUP($A109,'[6]Recurring Qns'!$A$1:$K$65536,3,FALSE)</f>
        <v>Question</v>
      </c>
      <c r="D109" s="135" t="str">
        <f>VLOOKUP($A109,'[6]Recurring Qns'!$A$1:$K$65536,4,FALSE)</f>
        <v>Read question</v>
      </c>
      <c r="E109" s="135" t="str">
        <f>VLOOKUP($A109,'[6]Recurring Qns'!$A$1:$K$65536,5,FALSE)</f>
        <v>Text response</v>
      </c>
      <c r="F109" s="135" t="str">
        <f>VLOOKUP($A109,'[6]Recurring Qns'!$A$1:$K$65536,6,FALSE)</f>
        <v>Text</v>
      </c>
      <c r="G109" s="135" t="str">
        <f>VLOOKUP($A109,'[6]Recurring Qns'!$A$1:$K$65536,7,FALSE)</f>
        <v>-</v>
      </c>
      <c r="H109" s="135" t="str">
        <f>VLOOKUP($A109,'[6]Recurring Qns'!$A$1:$K$65536,8,FALSE)</f>
        <v>-</v>
      </c>
      <c r="I109" s="135"/>
      <c r="J109" s="443" t="str">
        <f>VLOOKUP($A109,'[6]Recurring Qns'!$A$1:$K$65536,9,FALSE)</f>
        <v>[Specify other course]</v>
      </c>
      <c r="K109" s="443"/>
      <c r="L109" s="443" t="str">
        <f>VLOOKUP($A109,'[6]Recurring Qns'!$A$1:$K$65536,11,FALSE)</f>
        <v>[Spesifika kursu seluk]</v>
      </c>
      <c r="M109" s="459"/>
      <c r="N109" s="123" t="str">
        <f>A111</f>
        <v>MJ4.01</v>
      </c>
      <c r="O109" s="41"/>
      <c r="P109" s="41"/>
      <c r="Q109" s="41"/>
      <c r="R109" s="41" t="s">
        <v>140</v>
      </c>
    </row>
    <row r="110" spans="1:18" s="40" customFormat="1">
      <c r="A110" s="40" t="s">
        <v>2929</v>
      </c>
      <c r="B110" s="22"/>
      <c r="C110" s="22"/>
      <c r="D110" s="22"/>
      <c r="E110" s="22"/>
      <c r="F110" s="22"/>
      <c r="G110" s="398"/>
      <c r="H110" s="398"/>
      <c r="I110" s="398"/>
      <c r="J110" s="496"/>
      <c r="K110" s="497"/>
      <c r="L110" s="496"/>
      <c r="M110" s="496"/>
      <c r="N110" s="25"/>
      <c r="O110" s="22"/>
      <c r="P110" s="22"/>
      <c r="Q110" s="22"/>
      <c r="R110" s="22"/>
    </row>
    <row r="111" spans="1:18" s="35" customFormat="1">
      <c r="A111" s="46" t="s">
        <v>2930</v>
      </c>
      <c r="B111" s="49"/>
      <c r="C111" s="42" t="s">
        <v>11</v>
      </c>
      <c r="D111" s="49" t="s">
        <v>137</v>
      </c>
      <c r="E111" s="49" t="s">
        <v>26</v>
      </c>
      <c r="F111" s="49" t="s">
        <v>54</v>
      </c>
      <c r="G111" s="27"/>
      <c r="H111" s="27"/>
      <c r="I111" s="27"/>
      <c r="J111" s="428" t="s">
        <v>2931</v>
      </c>
      <c r="K111" s="466"/>
      <c r="L111" s="428" t="s">
        <v>2932</v>
      </c>
      <c r="M111" s="428"/>
      <c r="N111" s="62"/>
      <c r="O111" s="49"/>
      <c r="P111" s="49"/>
      <c r="Q111" s="49"/>
      <c r="R111" s="49"/>
    </row>
    <row r="112" spans="1:18" s="44" customFormat="1" outlineLevel="1">
      <c r="A112" s="363"/>
      <c r="B112" s="52" t="s">
        <v>138</v>
      </c>
      <c r="C112" s="238" t="str">
        <f>VLOOKUP($B112,[6]Codes!$A$1:$K$65536,2,FALSE)</f>
        <v>Response</v>
      </c>
      <c r="D112" s="50"/>
      <c r="E112" s="238" t="str">
        <f>VLOOKUP($B112,[6]Codes!$A$1:$K$65536,4,FALSE)</f>
        <v>Category option</v>
      </c>
      <c r="F112" s="238">
        <f>VLOOKUP($B112,[6]Codes!$A$1:$K$65536,5,FALSE)</f>
        <v>0</v>
      </c>
      <c r="G112" s="50"/>
      <c r="H112" s="50"/>
      <c r="I112" s="50"/>
      <c r="J112" s="430"/>
      <c r="K112" s="431" t="str">
        <f>VLOOKUP($B112,[6]Codes!$A$1:$K$65536,9,FALSE)</f>
        <v>No</v>
      </c>
      <c r="L112" s="430"/>
      <c r="M112" s="431" t="str">
        <f>VLOOKUP($B112,[6]Codes!$A$1:$K$65536,11,FALSE)</f>
        <v>Lae</v>
      </c>
      <c r="N112" s="47" t="str">
        <f>A122</f>
        <v>MJ4.03</v>
      </c>
      <c r="Q112" s="363"/>
      <c r="R112" s="41" t="s">
        <v>140</v>
      </c>
    </row>
    <row r="113" spans="1:18" s="44" customFormat="1" outlineLevel="1">
      <c r="A113" s="363"/>
      <c r="B113" s="52" t="s">
        <v>141</v>
      </c>
      <c r="C113" s="238" t="str">
        <f>VLOOKUP($B113,[6]Codes!$A$1:$K$65536,2,FALSE)</f>
        <v>Response</v>
      </c>
      <c r="D113" s="50"/>
      <c r="E113" s="238" t="str">
        <f>VLOOKUP($B113,[6]Codes!$A$1:$K$65536,4,FALSE)</f>
        <v>Category option</v>
      </c>
      <c r="F113" s="238">
        <f>VLOOKUP($B113,[6]Codes!$A$1:$K$65536,5,FALSE)</f>
        <v>1</v>
      </c>
      <c r="G113" s="50"/>
      <c r="H113" s="50"/>
      <c r="I113" s="50"/>
      <c r="J113" s="430"/>
      <c r="K113" s="431" t="str">
        <f>VLOOKUP($B113,[6]Codes!$A$1:$K$65536,9,FALSE)</f>
        <v>Yes</v>
      </c>
      <c r="L113" s="430"/>
      <c r="M113" s="431" t="str">
        <f>VLOOKUP($B113,[6]Codes!$A$1:$K$65536,11,FALSE)</f>
        <v>Sim</v>
      </c>
      <c r="N113" s="47" t="str">
        <f>A115</f>
        <v>MJ4.02</v>
      </c>
      <c r="Q113" s="363"/>
      <c r="R113" s="41" t="s">
        <v>140</v>
      </c>
    </row>
    <row r="114" spans="1:18" s="44" customFormat="1" outlineLevel="1">
      <c r="A114" s="363"/>
      <c r="B114" s="52" t="s">
        <v>923</v>
      </c>
      <c r="C114" s="238" t="str">
        <f>VLOOKUP($B114,[6]Codes!$A$1:$K$65536,2,FALSE)</f>
        <v>Response</v>
      </c>
      <c r="D114" s="50"/>
      <c r="E114" s="238" t="str">
        <f>VLOOKUP($B114,[6]Codes!$A$1:$K$65536,4,FALSE)</f>
        <v>Category option</v>
      </c>
      <c r="F114" s="238">
        <f>VLOOKUP($B114,[6]Codes!$A$1:$K$65536,5,FALSE)</f>
        <v>999</v>
      </c>
      <c r="G114" s="50"/>
      <c r="H114" s="50"/>
      <c r="I114" s="50"/>
      <c r="J114" s="430"/>
      <c r="K114" s="431" t="str">
        <f>VLOOKUP($B114,[6]Codes!$A$1:$K$65536,9,FALSE)</f>
        <v>Refused to answer</v>
      </c>
      <c r="L114" s="430"/>
      <c r="M114" s="431" t="str">
        <f>VLOOKUP($B114,[6]Codes!$A$1:$K$65536,11,FALSE)</f>
        <v>Lakohi fo resposta</v>
      </c>
      <c r="N114" s="47" t="str">
        <f>A122</f>
        <v>MJ4.03</v>
      </c>
      <c r="Q114" s="363"/>
      <c r="R114" s="41" t="s">
        <v>140</v>
      </c>
    </row>
    <row r="115" spans="1:18" s="49" customFormat="1">
      <c r="A115" s="46" t="s">
        <v>2933</v>
      </c>
      <c r="B115" s="113"/>
      <c r="C115" s="113" t="s">
        <v>11</v>
      </c>
      <c r="D115" s="113" t="s">
        <v>1261</v>
      </c>
      <c r="E115" s="113" t="s">
        <v>26</v>
      </c>
      <c r="F115" s="113" t="s">
        <v>54</v>
      </c>
      <c r="G115" s="113"/>
      <c r="H115" s="113"/>
      <c r="I115" s="113"/>
      <c r="J115" s="432" t="s">
        <v>2934</v>
      </c>
      <c r="K115" s="432"/>
      <c r="L115" s="432" t="s">
        <v>2935</v>
      </c>
      <c r="M115" s="432"/>
      <c r="Q115" s="49" t="s">
        <v>2936</v>
      </c>
      <c r="R115" s="41" t="s">
        <v>2937</v>
      </c>
    </row>
    <row r="116" spans="1:18" s="44" customFormat="1" outlineLevel="1">
      <c r="A116" s="399"/>
      <c r="B116" s="50"/>
      <c r="C116" s="50" t="s">
        <v>24</v>
      </c>
      <c r="D116" s="50"/>
      <c r="E116" s="50" t="s">
        <v>58</v>
      </c>
      <c r="F116" s="50">
        <v>1</v>
      </c>
      <c r="G116" s="50"/>
      <c r="H116" s="50"/>
      <c r="I116" s="50"/>
      <c r="J116" s="430"/>
      <c r="K116" s="430" t="s">
        <v>2938</v>
      </c>
      <c r="L116" s="428"/>
      <c r="M116" s="430" t="s">
        <v>2939</v>
      </c>
      <c r="N116" s="47" t="str">
        <f>A122</f>
        <v>MJ4.03</v>
      </c>
      <c r="R116" s="41" t="s">
        <v>140</v>
      </c>
    </row>
    <row r="117" spans="1:18" s="44" customFormat="1" outlineLevel="1">
      <c r="A117" s="399"/>
      <c r="B117" s="50"/>
      <c r="C117" s="50" t="s">
        <v>24</v>
      </c>
      <c r="D117" s="50"/>
      <c r="E117" s="50" t="s">
        <v>58</v>
      </c>
      <c r="F117" s="50">
        <v>2</v>
      </c>
      <c r="G117" s="50"/>
      <c r="H117" s="50"/>
      <c r="I117" s="50"/>
      <c r="J117" s="430"/>
      <c r="K117" s="430" t="s">
        <v>2940</v>
      </c>
      <c r="L117" s="428"/>
      <c r="M117" s="430" t="s">
        <v>2941</v>
      </c>
      <c r="N117" s="47" t="str">
        <f>A122</f>
        <v>MJ4.03</v>
      </c>
      <c r="R117" s="41" t="s">
        <v>140</v>
      </c>
    </row>
    <row r="118" spans="1:18" s="44" customFormat="1" outlineLevel="1">
      <c r="A118" s="399"/>
      <c r="B118" s="50"/>
      <c r="C118" s="50" t="s">
        <v>24</v>
      </c>
      <c r="D118" s="50"/>
      <c r="E118" s="50" t="s">
        <v>58</v>
      </c>
      <c r="F118" s="50">
        <v>3</v>
      </c>
      <c r="G118" s="50"/>
      <c r="H118" s="50"/>
      <c r="I118" s="50"/>
      <c r="J118" s="430"/>
      <c r="K118" s="430" t="s">
        <v>2942</v>
      </c>
      <c r="L118" s="428"/>
      <c r="M118" s="430" t="s">
        <v>2943</v>
      </c>
      <c r="N118" s="47" t="str">
        <f>A122</f>
        <v>MJ4.03</v>
      </c>
      <c r="R118" s="41" t="s">
        <v>140</v>
      </c>
    </row>
    <row r="119" spans="1:18" s="44" customFormat="1" outlineLevel="1">
      <c r="A119" s="399"/>
      <c r="B119" s="50"/>
      <c r="C119" s="50" t="s">
        <v>24</v>
      </c>
      <c r="D119" s="50"/>
      <c r="E119" s="50" t="s">
        <v>58</v>
      </c>
      <c r="F119" s="50">
        <v>4</v>
      </c>
      <c r="G119" s="50"/>
      <c r="H119" s="50"/>
      <c r="I119" s="50"/>
      <c r="J119" s="430"/>
      <c r="K119" s="430" t="s">
        <v>2944</v>
      </c>
      <c r="L119" s="428"/>
      <c r="M119" s="430" t="s">
        <v>2945</v>
      </c>
      <c r="N119" s="47" t="str">
        <f>A122</f>
        <v>MJ4.03</v>
      </c>
      <c r="R119" s="41" t="s">
        <v>140</v>
      </c>
    </row>
    <row r="120" spans="1:18" s="44" customFormat="1" outlineLevel="1">
      <c r="A120" s="399"/>
      <c r="B120" s="50"/>
      <c r="C120" s="50" t="s">
        <v>24</v>
      </c>
      <c r="D120" s="50"/>
      <c r="E120" s="50" t="s">
        <v>58</v>
      </c>
      <c r="F120" s="50">
        <v>5</v>
      </c>
      <c r="G120" s="50"/>
      <c r="H120" s="50"/>
      <c r="I120" s="50"/>
      <c r="J120" s="430"/>
      <c r="K120" s="430" t="s">
        <v>2946</v>
      </c>
      <c r="L120" s="428"/>
      <c r="M120" s="430" t="s">
        <v>2947</v>
      </c>
      <c r="N120" s="47" t="str">
        <f>A122</f>
        <v>MJ4.03</v>
      </c>
      <c r="R120" s="41" t="s">
        <v>140</v>
      </c>
    </row>
    <row r="121" spans="1:18" s="43" customFormat="1" outlineLevel="1">
      <c r="A121" s="46"/>
      <c r="B121" s="44"/>
      <c r="C121" s="44" t="s">
        <v>24</v>
      </c>
      <c r="D121" s="44"/>
      <c r="E121" s="44" t="s">
        <v>58</v>
      </c>
      <c r="F121" s="44">
        <v>999</v>
      </c>
      <c r="G121" s="49"/>
      <c r="H121" s="49"/>
      <c r="I121" s="49"/>
      <c r="J121" s="498"/>
      <c r="K121" s="499" t="s">
        <v>2948</v>
      </c>
      <c r="L121" s="500"/>
      <c r="M121" s="463" t="s">
        <v>2949</v>
      </c>
      <c r="N121" s="47" t="str">
        <f>A122</f>
        <v>MJ4.03</v>
      </c>
      <c r="O121" s="41"/>
      <c r="P121" s="41"/>
      <c r="Q121" s="41"/>
      <c r="R121" s="41" t="s">
        <v>140</v>
      </c>
    </row>
    <row r="122" spans="1:18" s="35" customFormat="1">
      <c r="A122" s="46" t="s">
        <v>2950</v>
      </c>
      <c r="B122" s="49"/>
      <c r="C122" s="42" t="s">
        <v>11</v>
      </c>
      <c r="D122" s="49" t="s">
        <v>137</v>
      </c>
      <c r="E122" s="49" t="s">
        <v>26</v>
      </c>
      <c r="F122" s="49" t="s">
        <v>54</v>
      </c>
      <c r="G122" s="27"/>
      <c r="H122" s="27"/>
      <c r="I122" s="27"/>
      <c r="J122" s="428" t="s">
        <v>2951</v>
      </c>
      <c r="K122" s="466"/>
      <c r="L122" s="428" t="s">
        <v>2952</v>
      </c>
      <c r="M122" s="428"/>
      <c r="N122" s="62"/>
      <c r="O122" s="49"/>
      <c r="P122" s="49"/>
      <c r="Q122" s="49"/>
      <c r="R122" s="49"/>
    </row>
    <row r="123" spans="1:18" s="44" customFormat="1" outlineLevel="1">
      <c r="A123" s="363"/>
      <c r="B123" s="52" t="s">
        <v>141</v>
      </c>
      <c r="C123" s="238" t="str">
        <f>VLOOKUP($B123,[6]Codes!$A$1:$K$65536,2,FALSE)</f>
        <v>Response</v>
      </c>
      <c r="D123" s="50"/>
      <c r="E123" s="238" t="str">
        <f>VLOOKUP($B123,[6]Codes!$A$1:$K$65536,4,FALSE)</f>
        <v>Category option</v>
      </c>
      <c r="F123" s="238">
        <f>VLOOKUP($B123,[6]Codes!$A$1:$K$65536,5,FALSE)</f>
        <v>1</v>
      </c>
      <c r="G123" s="50"/>
      <c r="H123" s="50"/>
      <c r="I123" s="50"/>
      <c r="J123" s="430"/>
      <c r="K123" s="431" t="str">
        <f>VLOOKUP($B123,[6]Codes!$A$1:$K$65536,9,FALSE)</f>
        <v>Yes</v>
      </c>
      <c r="L123" s="430"/>
      <c r="M123" s="431" t="str">
        <f>VLOOKUP($B123,[6]Codes!$A$1:$K$65536,11,FALSE)</f>
        <v>Sim</v>
      </c>
      <c r="N123" s="47" t="str">
        <f>A126</f>
        <v>MJ4.03x</v>
      </c>
      <c r="Q123" s="363"/>
      <c r="R123" s="41" t="s">
        <v>140</v>
      </c>
    </row>
    <row r="124" spans="1:18" s="44" customFormat="1" outlineLevel="1">
      <c r="A124" s="75"/>
      <c r="B124" s="52"/>
      <c r="C124" s="50" t="s">
        <v>24</v>
      </c>
      <c r="D124" s="50"/>
      <c r="E124" s="50" t="s">
        <v>58</v>
      </c>
      <c r="F124" s="50">
        <v>2</v>
      </c>
      <c r="G124" s="50"/>
      <c r="H124" s="50"/>
      <c r="I124" s="50"/>
      <c r="J124" s="430"/>
      <c r="K124" s="430" t="s">
        <v>2953</v>
      </c>
      <c r="L124" s="430"/>
      <c r="M124" s="430" t="s">
        <v>2954</v>
      </c>
      <c r="N124" s="47" t="str">
        <f>A127</f>
        <v>MJ4.04</v>
      </c>
      <c r="Q124" s="75"/>
      <c r="R124" s="41" t="s">
        <v>140</v>
      </c>
    </row>
    <row r="125" spans="1:18" s="44" customFormat="1" outlineLevel="1">
      <c r="A125" s="75"/>
      <c r="B125" s="52"/>
      <c r="C125" s="50" t="s">
        <v>24</v>
      </c>
      <c r="D125" s="50"/>
      <c r="E125" s="50" t="s">
        <v>58</v>
      </c>
      <c r="F125" s="50">
        <v>3</v>
      </c>
      <c r="G125" s="50"/>
      <c r="H125" s="50"/>
      <c r="I125" s="50"/>
      <c r="J125" s="430"/>
      <c r="K125" s="430" t="s">
        <v>2955</v>
      </c>
      <c r="L125" s="430"/>
      <c r="M125" s="430" t="s">
        <v>2956</v>
      </c>
      <c r="N125" s="47" t="str">
        <f>A127</f>
        <v>MJ4.04</v>
      </c>
      <c r="Q125" s="75"/>
      <c r="R125" s="41" t="s">
        <v>140</v>
      </c>
    </row>
    <row r="126" spans="1:18" s="35" customFormat="1">
      <c r="A126" s="46" t="s">
        <v>2957</v>
      </c>
      <c r="B126" s="49"/>
      <c r="C126" s="42" t="s">
        <v>11</v>
      </c>
      <c r="D126" s="49" t="s">
        <v>137</v>
      </c>
      <c r="E126" s="49" t="s">
        <v>104</v>
      </c>
      <c r="F126" s="49" t="s">
        <v>2958</v>
      </c>
      <c r="G126" s="27"/>
      <c r="H126" s="27"/>
      <c r="I126" s="27"/>
      <c r="J126" s="428" t="s">
        <v>2959</v>
      </c>
      <c r="K126" s="466"/>
      <c r="L126" s="428" t="s">
        <v>2960</v>
      </c>
      <c r="M126" s="428"/>
      <c r="N126" s="109" t="str">
        <f>A127</f>
        <v>MJ4.04</v>
      </c>
      <c r="O126" s="49"/>
      <c r="P126" s="49"/>
      <c r="Q126" s="49"/>
      <c r="R126" s="49"/>
    </row>
    <row r="127" spans="1:18" s="35" customFormat="1">
      <c r="A127" s="46" t="s">
        <v>2961</v>
      </c>
      <c r="B127" s="49"/>
      <c r="C127" s="42" t="s">
        <v>11</v>
      </c>
      <c r="D127" s="49" t="s">
        <v>137</v>
      </c>
      <c r="E127" s="49" t="s">
        <v>26</v>
      </c>
      <c r="F127" s="49" t="s">
        <v>54</v>
      </c>
      <c r="G127" s="27"/>
      <c r="H127" s="27"/>
      <c r="I127" s="27"/>
      <c r="J127" s="428" t="s">
        <v>2962</v>
      </c>
      <c r="K127" s="466"/>
      <c r="L127" s="428" t="s">
        <v>2963</v>
      </c>
      <c r="M127" s="428"/>
      <c r="N127" s="62"/>
      <c r="O127" s="49"/>
      <c r="P127" s="49"/>
      <c r="Q127" s="49"/>
      <c r="R127" s="49"/>
    </row>
    <row r="128" spans="1:18" s="44" customFormat="1" outlineLevel="1">
      <c r="A128" s="363"/>
      <c r="B128" s="52" t="s">
        <v>138</v>
      </c>
      <c r="C128" s="238" t="str">
        <f>VLOOKUP($B128,[6]Codes!$A$1:$K$65536,2,FALSE)</f>
        <v>Response</v>
      </c>
      <c r="D128" s="50"/>
      <c r="E128" s="238" t="str">
        <f>VLOOKUP($B128,[6]Codes!$A$1:$K$65536,4,FALSE)</f>
        <v>Category option</v>
      </c>
      <c r="F128" s="238">
        <f>VLOOKUP($B128,[6]Codes!$A$1:$K$65536,5,FALSE)</f>
        <v>0</v>
      </c>
      <c r="G128" s="50"/>
      <c r="H128" s="50"/>
      <c r="I128" s="50"/>
      <c r="J128" s="430"/>
      <c r="K128" s="431" t="str">
        <f>VLOOKUP($B128,[6]Codes!$A$1:$K$65536,9,FALSE)</f>
        <v>No</v>
      </c>
      <c r="L128" s="430"/>
      <c r="M128" s="431" t="str">
        <f>VLOOKUP($B128,[6]Codes!$A$1:$K$65536,11,FALSE)</f>
        <v>Lae</v>
      </c>
      <c r="N128" s="51" t="s">
        <v>2964</v>
      </c>
      <c r="Q128" s="363"/>
      <c r="R128" s="41" t="s">
        <v>140</v>
      </c>
    </row>
    <row r="129" spans="1:18" s="44" customFormat="1" outlineLevel="1">
      <c r="A129" s="363"/>
      <c r="B129" s="52" t="s">
        <v>141</v>
      </c>
      <c r="C129" s="238" t="str">
        <f>VLOOKUP($B129,[6]Codes!$A$1:$K$65536,2,FALSE)</f>
        <v>Response</v>
      </c>
      <c r="D129" s="50"/>
      <c r="E129" s="238" t="str">
        <f>VLOOKUP($B129,[6]Codes!$A$1:$K$65536,4,FALSE)</f>
        <v>Category option</v>
      </c>
      <c r="F129" s="238">
        <f>VLOOKUP($B129,[6]Codes!$A$1:$K$65536,5,FALSE)</f>
        <v>1</v>
      </c>
      <c r="G129" s="50"/>
      <c r="H129" s="50"/>
      <c r="I129" s="50"/>
      <c r="J129" s="430"/>
      <c r="K129" s="431" t="str">
        <f>VLOOKUP($B129,[6]Codes!$A$1:$K$65536,9,FALSE)</f>
        <v>Yes</v>
      </c>
      <c r="L129" s="430"/>
      <c r="M129" s="431" t="str">
        <f>VLOOKUP($B129,[6]Codes!$A$1:$K$65536,11,FALSE)</f>
        <v>Sim</v>
      </c>
      <c r="N129" s="47" t="str">
        <f>A130</f>
        <v>MJ4.04x</v>
      </c>
      <c r="Q129" s="363"/>
      <c r="R129" s="41" t="s">
        <v>140</v>
      </c>
    </row>
    <row r="130" spans="1:18" s="35" customFormat="1">
      <c r="A130" s="46" t="s">
        <v>2965</v>
      </c>
      <c r="B130" s="49"/>
      <c r="C130" s="42" t="s">
        <v>11</v>
      </c>
      <c r="D130" s="49" t="s">
        <v>137</v>
      </c>
      <c r="E130" s="49" t="s">
        <v>26</v>
      </c>
      <c r="F130" s="49" t="s">
        <v>54</v>
      </c>
      <c r="G130" s="27"/>
      <c r="H130" s="27"/>
      <c r="I130" s="27"/>
      <c r="J130" s="428" t="s">
        <v>142</v>
      </c>
      <c r="K130" s="466"/>
      <c r="L130" s="428" t="s">
        <v>143</v>
      </c>
      <c r="M130" s="428"/>
      <c r="N130" s="62" t="s">
        <v>2964</v>
      </c>
      <c r="O130" s="49"/>
      <c r="P130" s="49"/>
      <c r="Q130" s="49"/>
      <c r="R130" s="49"/>
    </row>
    <row r="131" spans="1:18" s="400" customFormat="1">
      <c r="B131" s="361"/>
      <c r="C131" s="361"/>
      <c r="D131" s="361"/>
      <c r="E131" s="361"/>
      <c r="F131" s="361"/>
      <c r="G131" s="401"/>
      <c r="H131" s="401"/>
      <c r="I131" s="401"/>
      <c r="J131" s="487"/>
      <c r="K131" s="501"/>
      <c r="L131" s="502"/>
      <c r="M131" s="487"/>
      <c r="N131" s="402"/>
      <c r="O131" s="361"/>
      <c r="P131" s="361"/>
      <c r="Q131" s="361"/>
      <c r="R131" s="361"/>
    </row>
    <row r="132" spans="1:18" s="35" customFormat="1">
      <c r="B132" s="49"/>
      <c r="C132" s="49"/>
      <c r="D132" s="49"/>
      <c r="E132" s="49"/>
      <c r="F132" s="49"/>
      <c r="G132" s="27"/>
      <c r="H132" s="27"/>
      <c r="I132" s="27"/>
      <c r="J132" s="428"/>
      <c r="K132" s="466"/>
      <c r="L132" s="428"/>
      <c r="M132" s="428"/>
      <c r="N132" s="62"/>
      <c r="O132" s="49"/>
      <c r="P132" s="49"/>
      <c r="Q132" s="49"/>
      <c r="R132" s="49"/>
    </row>
    <row r="133" spans="1:18" s="35" customFormat="1">
      <c r="B133" s="49"/>
      <c r="C133" s="49"/>
      <c r="D133" s="49"/>
      <c r="E133" s="49"/>
      <c r="F133" s="49"/>
      <c r="G133" s="27"/>
      <c r="H133" s="27"/>
      <c r="I133" s="27"/>
      <c r="J133" s="428"/>
      <c r="K133" s="466"/>
      <c r="L133" s="428"/>
      <c r="M133" s="428"/>
      <c r="N133" s="62"/>
      <c r="O133" s="49"/>
      <c r="P133" s="49"/>
      <c r="Q133" s="49"/>
      <c r="R133" s="49"/>
    </row>
    <row r="134" spans="1:18" s="35" customFormat="1">
      <c r="B134" s="49"/>
      <c r="C134" s="49"/>
      <c r="D134" s="49"/>
      <c r="E134" s="49"/>
      <c r="F134" s="49"/>
      <c r="G134" s="27"/>
      <c r="H134" s="27"/>
      <c r="I134" s="27"/>
      <c r="J134" s="428"/>
      <c r="K134" s="466"/>
      <c r="L134" s="428"/>
      <c r="M134" s="428"/>
      <c r="N134" s="62"/>
      <c r="O134" s="49"/>
      <c r="P134" s="49"/>
      <c r="Q134" s="49"/>
      <c r="R134" s="49"/>
    </row>
    <row r="135" spans="1:18" s="35" customFormat="1">
      <c r="B135" s="49"/>
      <c r="C135" s="49"/>
      <c r="D135" s="49"/>
      <c r="E135" s="49"/>
      <c r="F135" s="49"/>
      <c r="G135" s="27"/>
      <c r="H135" s="27"/>
      <c r="I135" s="27"/>
      <c r="J135" s="428"/>
      <c r="K135" s="466"/>
      <c r="L135" s="428"/>
      <c r="M135" s="428"/>
      <c r="N135" s="62"/>
      <c r="O135" s="49"/>
      <c r="P135" s="49"/>
      <c r="Q135" s="49"/>
      <c r="R135" s="49"/>
    </row>
    <row r="136" spans="1:18" s="35" customFormat="1">
      <c r="B136" s="49"/>
      <c r="C136" s="49"/>
      <c r="D136" s="49"/>
      <c r="E136" s="49"/>
      <c r="F136" s="49"/>
      <c r="G136" s="27"/>
      <c r="H136" s="27"/>
      <c r="I136" s="27"/>
      <c r="J136" s="428"/>
      <c r="K136" s="466"/>
      <c r="L136" s="428"/>
      <c r="M136" s="428"/>
      <c r="N136" s="62"/>
      <c r="O136" s="49"/>
      <c r="P136" s="49"/>
      <c r="Q136" s="49"/>
      <c r="R136" s="49"/>
    </row>
  </sheetData>
  <mergeCells count="1">
    <mergeCell ref="J2:K2"/>
  </mergeCells>
  <conditionalFormatting sqref="D70 D47:D48 D56 D50:D52 D60 D110 D43:D45 D63 D131:D65536 D2:D6 D39:D40">
    <cfRule type="cellIs" dxfId="138" priority="33" operator="equal">
      <formula>"Observation"</formula>
    </cfRule>
  </conditionalFormatting>
  <conditionalFormatting sqref="D67">
    <cfRule type="cellIs" dxfId="137" priority="32" operator="equal">
      <formula>"Observation"</formula>
    </cfRule>
  </conditionalFormatting>
  <conditionalFormatting sqref="L67">
    <cfRule type="cellIs" dxfId="136" priority="31" operator="equal">
      <formula>"Conditional"</formula>
    </cfRule>
  </conditionalFormatting>
  <conditionalFormatting sqref="D121">
    <cfRule type="cellIs" dxfId="135" priority="30" operator="equal">
      <formula>"Observation"</formula>
    </cfRule>
  </conditionalFormatting>
  <conditionalFormatting sqref="D78">
    <cfRule type="cellIs" dxfId="134" priority="29" operator="equal">
      <formula>"Observation"</formula>
    </cfRule>
  </conditionalFormatting>
  <conditionalFormatting sqref="D66">
    <cfRule type="cellIs" dxfId="133" priority="28" operator="equal">
      <formula>"Observation"</formula>
    </cfRule>
  </conditionalFormatting>
  <conditionalFormatting sqref="D38">
    <cfRule type="cellIs" dxfId="132" priority="27" operator="equal">
      <formula>"Observation"</formula>
    </cfRule>
  </conditionalFormatting>
  <conditionalFormatting sqref="D59">
    <cfRule type="cellIs" dxfId="131" priority="26" operator="equal">
      <formula>"Observation"</formula>
    </cfRule>
  </conditionalFormatting>
  <conditionalFormatting sqref="D91">
    <cfRule type="cellIs" dxfId="130" priority="25" operator="equal">
      <formula>"Observation"</formula>
    </cfRule>
  </conditionalFormatting>
  <conditionalFormatting sqref="D26 D29">
    <cfRule type="cellIs" dxfId="129" priority="24" operator="equal">
      <formula>"Observation"</formula>
    </cfRule>
  </conditionalFormatting>
  <conditionalFormatting sqref="D35">
    <cfRule type="cellIs" dxfId="128" priority="23" operator="equal">
      <formula>"Observation"</formula>
    </cfRule>
  </conditionalFormatting>
  <conditionalFormatting sqref="D32">
    <cfRule type="cellIs" dxfId="127" priority="22" operator="equal">
      <formula>"Observation"</formula>
    </cfRule>
  </conditionalFormatting>
  <conditionalFormatting sqref="L26 L29">
    <cfRule type="cellIs" dxfId="126" priority="21" operator="equal">
      <formula>"Conditional"</formula>
    </cfRule>
  </conditionalFormatting>
  <conditionalFormatting sqref="D16 D23">
    <cfRule type="cellIs" dxfId="125" priority="20" operator="equal">
      <formula>"Observation"</formula>
    </cfRule>
  </conditionalFormatting>
  <conditionalFormatting sqref="D14:D15">
    <cfRule type="cellIs" dxfId="124" priority="19" operator="equal">
      <formula>"Observation"</formula>
    </cfRule>
  </conditionalFormatting>
  <conditionalFormatting sqref="D7">
    <cfRule type="cellIs" dxfId="123" priority="18" operator="equal">
      <formula>"Observation"</formula>
    </cfRule>
  </conditionalFormatting>
  <conditionalFormatting sqref="D11">
    <cfRule type="cellIs" dxfId="122" priority="17" operator="equal">
      <formula>"Observation"</formula>
    </cfRule>
  </conditionalFormatting>
  <conditionalFormatting sqref="D19">
    <cfRule type="cellIs" dxfId="121" priority="16" operator="equal">
      <formula>"Observation"</formula>
    </cfRule>
  </conditionalFormatting>
  <conditionalFormatting sqref="D18">
    <cfRule type="cellIs" dxfId="120" priority="15" operator="equal">
      <formula>"Observation"</formula>
    </cfRule>
  </conditionalFormatting>
  <conditionalFormatting sqref="D17">
    <cfRule type="cellIs" dxfId="119" priority="14" operator="equal">
      <formula>"Observation"</formula>
    </cfRule>
  </conditionalFormatting>
  <conditionalFormatting sqref="D20">
    <cfRule type="cellIs" dxfId="118" priority="13" operator="equal">
      <formula>"Observation"</formula>
    </cfRule>
  </conditionalFormatting>
  <conditionalFormatting sqref="D21">
    <cfRule type="cellIs" dxfId="117" priority="12" operator="equal">
      <formula>"Observation"</formula>
    </cfRule>
  </conditionalFormatting>
  <conditionalFormatting sqref="D13">
    <cfRule type="cellIs" dxfId="116" priority="11" operator="equal">
      <formula>"Observation"</formula>
    </cfRule>
  </conditionalFormatting>
  <conditionalFormatting sqref="D12">
    <cfRule type="cellIs" dxfId="115" priority="10" operator="equal">
      <formula>"Observation"</formula>
    </cfRule>
  </conditionalFormatting>
  <conditionalFormatting sqref="D25">
    <cfRule type="cellIs" dxfId="114" priority="9" operator="equal">
      <formula>"Observation"</formula>
    </cfRule>
  </conditionalFormatting>
  <conditionalFormatting sqref="D22">
    <cfRule type="cellIs" dxfId="113" priority="8" operator="equal">
      <formula>"Observation"</formula>
    </cfRule>
  </conditionalFormatting>
  <conditionalFormatting sqref="D111">
    <cfRule type="cellIs" dxfId="112" priority="7" operator="equal">
      <formula>"Observation"</formula>
    </cfRule>
  </conditionalFormatting>
  <conditionalFormatting sqref="D127">
    <cfRule type="cellIs" dxfId="111" priority="6" operator="equal">
      <formula>"Observation"</formula>
    </cfRule>
  </conditionalFormatting>
  <conditionalFormatting sqref="D122">
    <cfRule type="cellIs" dxfId="110" priority="5" operator="equal">
      <formula>"Observation"</formula>
    </cfRule>
  </conditionalFormatting>
  <conditionalFormatting sqref="D130">
    <cfRule type="cellIs" dxfId="109" priority="4" operator="equal">
      <formula>"Observation"</formula>
    </cfRule>
  </conditionalFormatting>
  <conditionalFormatting sqref="D126">
    <cfRule type="cellIs" dxfId="108" priority="3" operator="equal">
      <formula>"Observation"</formula>
    </cfRule>
  </conditionalFormatting>
  <conditionalFormatting sqref="D41">
    <cfRule type="cellIs" dxfId="107" priority="2" operator="equal">
      <formula>"Observation"</formula>
    </cfRule>
  </conditionalFormatting>
  <conditionalFormatting sqref="D99">
    <cfRule type="cellIs" dxfId="106" priority="1" operator="equal">
      <formula>"Observation"</formula>
    </cfRule>
  </conditionalFormatting>
  <printOptions gridLines="1"/>
  <pageMargins left="0.25" right="0.25" top="0.75" bottom="0.75" header="0.3" footer="0.3"/>
  <pageSetup paperSize="9" scale="86" fitToHeight="0" orientation="landscape" verticalDpi="3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outlinePr summaryBelow="0" summaryRight="0"/>
    <pageSetUpPr fitToPage="1"/>
  </sheetPr>
  <dimension ref="A1:AB18"/>
  <sheetViews>
    <sheetView topLeftCell="C1" zoomScale="70" zoomScaleNormal="60" zoomScaleSheetLayoutView="90" workbookViewId="0">
      <pane xSplit="20" ySplit="2" topLeftCell="W3" activePane="bottomRight" state="frozen"/>
      <selection activeCell="C1" sqref="C1"/>
      <selection pane="topRight" activeCell="W1" sqref="W1"/>
      <selection pane="bottomLeft" activeCell="C3" sqref="C3"/>
      <selection pane="bottomRight" activeCell="X10" sqref="X10"/>
    </sheetView>
  </sheetViews>
  <sheetFormatPr defaultColWidth="8.85546875" defaultRowHeight="15" outlineLevelRow="1"/>
  <cols>
    <col min="1" max="1" width="5.28515625" style="44" hidden="1" customWidth="1"/>
    <col min="2" max="2" width="4.42578125" style="44" hidden="1" customWidth="1"/>
    <col min="3" max="3" width="6.85546875" style="44" customWidth="1"/>
    <col min="4" max="4" width="10.140625" style="48" customWidth="1"/>
    <col min="5" max="5" width="3.42578125" style="49" hidden="1" customWidth="1"/>
    <col min="6" max="7" width="3.42578125" style="44" hidden="1" customWidth="1"/>
    <col min="8" max="9" width="3.42578125" style="149" hidden="1" customWidth="1"/>
    <col min="10" max="10" width="3.42578125" style="49" hidden="1" customWidth="1"/>
    <col min="11" max="11" width="4.140625" style="33" hidden="1" customWidth="1"/>
    <col min="12" max="13" width="4.140625" style="157" hidden="1" customWidth="1"/>
    <col min="14" max="15" width="4.140625" style="51" hidden="1" customWidth="1"/>
    <col min="16" max="16" width="9.42578125" style="44" hidden="1" customWidth="1"/>
    <col min="17" max="17" width="13.42578125" style="44" hidden="1" customWidth="1"/>
    <col min="18" max="18" width="8.140625" style="44" hidden="1" customWidth="1"/>
    <col min="19" max="19" width="8.42578125" style="44" hidden="1" customWidth="1"/>
    <col min="20" max="21" width="2.42578125" style="30" hidden="1" customWidth="1"/>
    <col min="22" max="22" width="6.28515625" style="44" hidden="1" customWidth="1"/>
    <col min="23" max="23" width="49.140625" style="147" customWidth="1"/>
    <col min="24" max="24" width="49.140625" style="158" customWidth="1"/>
    <col min="25" max="25" width="49.140625" style="127" customWidth="1"/>
    <col min="26" max="26" width="49.140625" style="147" customWidth="1"/>
    <col min="27" max="27" width="10.28515625" style="51" customWidth="1"/>
    <col min="28" max="256" width="8.85546875" style="48"/>
    <col min="257" max="258" width="0" style="48" hidden="1" customWidth="1"/>
    <col min="259" max="259" width="6.85546875" style="48" customWidth="1"/>
    <col min="260" max="260" width="10.140625" style="48" customWidth="1"/>
    <col min="261" max="278" width="0" style="48" hidden="1" customWidth="1"/>
    <col min="279" max="282" width="49.140625" style="48" customWidth="1"/>
    <col min="283" max="283" width="10.28515625" style="48" customWidth="1"/>
    <col min="284" max="512" width="8.85546875" style="48"/>
    <col min="513" max="514" width="0" style="48" hidden="1" customWidth="1"/>
    <col min="515" max="515" width="6.85546875" style="48" customWidth="1"/>
    <col min="516" max="516" width="10.140625" style="48" customWidth="1"/>
    <col min="517" max="534" width="0" style="48" hidden="1" customWidth="1"/>
    <col min="535" max="538" width="49.140625" style="48" customWidth="1"/>
    <col min="539" max="539" width="10.28515625" style="48" customWidth="1"/>
    <col min="540" max="768" width="8.85546875" style="48"/>
    <col min="769" max="770" width="0" style="48" hidden="1" customWidth="1"/>
    <col min="771" max="771" width="6.85546875" style="48" customWidth="1"/>
    <col min="772" max="772" width="10.140625" style="48" customWidth="1"/>
    <col min="773" max="790" width="0" style="48" hidden="1" customWidth="1"/>
    <col min="791" max="794" width="49.140625" style="48" customWidth="1"/>
    <col min="795" max="795" width="10.28515625" style="48" customWidth="1"/>
    <col min="796" max="1024" width="8.85546875" style="48"/>
    <col min="1025" max="1026" width="0" style="48" hidden="1" customWidth="1"/>
    <col min="1027" max="1027" width="6.85546875" style="48" customWidth="1"/>
    <col min="1028" max="1028" width="10.140625" style="48" customWidth="1"/>
    <col min="1029" max="1046" width="0" style="48" hidden="1" customWidth="1"/>
    <col min="1047" max="1050" width="49.140625" style="48" customWidth="1"/>
    <col min="1051" max="1051" width="10.28515625" style="48" customWidth="1"/>
    <col min="1052" max="1280" width="8.85546875" style="48"/>
    <col min="1281" max="1282" width="0" style="48" hidden="1" customWidth="1"/>
    <col min="1283" max="1283" width="6.85546875" style="48" customWidth="1"/>
    <col min="1284" max="1284" width="10.140625" style="48" customWidth="1"/>
    <col min="1285" max="1302" width="0" style="48" hidden="1" customWidth="1"/>
    <col min="1303" max="1306" width="49.140625" style="48" customWidth="1"/>
    <col min="1307" max="1307" width="10.28515625" style="48" customWidth="1"/>
    <col min="1308" max="1536" width="8.85546875" style="48"/>
    <col min="1537" max="1538" width="0" style="48" hidden="1" customWidth="1"/>
    <col min="1539" max="1539" width="6.85546875" style="48" customWidth="1"/>
    <col min="1540" max="1540" width="10.140625" style="48" customWidth="1"/>
    <col min="1541" max="1558" width="0" style="48" hidden="1" customWidth="1"/>
    <col min="1559" max="1562" width="49.140625" style="48" customWidth="1"/>
    <col min="1563" max="1563" width="10.28515625" style="48" customWidth="1"/>
    <col min="1564" max="1792" width="8.85546875" style="48"/>
    <col min="1793" max="1794" width="0" style="48" hidden="1" customWidth="1"/>
    <col min="1795" max="1795" width="6.85546875" style="48" customWidth="1"/>
    <col min="1796" max="1796" width="10.140625" style="48" customWidth="1"/>
    <col min="1797" max="1814" width="0" style="48" hidden="1" customWidth="1"/>
    <col min="1815" max="1818" width="49.140625" style="48" customWidth="1"/>
    <col min="1819" max="1819" width="10.28515625" style="48" customWidth="1"/>
    <col min="1820" max="2048" width="8.85546875" style="48"/>
    <col min="2049" max="2050" width="0" style="48" hidden="1" customWidth="1"/>
    <col min="2051" max="2051" width="6.85546875" style="48" customWidth="1"/>
    <col min="2052" max="2052" width="10.140625" style="48" customWidth="1"/>
    <col min="2053" max="2070" width="0" style="48" hidden="1" customWidth="1"/>
    <col min="2071" max="2074" width="49.140625" style="48" customWidth="1"/>
    <col min="2075" max="2075" width="10.28515625" style="48" customWidth="1"/>
    <col min="2076" max="2304" width="8.85546875" style="48"/>
    <col min="2305" max="2306" width="0" style="48" hidden="1" customWidth="1"/>
    <col min="2307" max="2307" width="6.85546875" style="48" customWidth="1"/>
    <col min="2308" max="2308" width="10.140625" style="48" customWidth="1"/>
    <col min="2309" max="2326" width="0" style="48" hidden="1" customWidth="1"/>
    <col min="2327" max="2330" width="49.140625" style="48" customWidth="1"/>
    <col min="2331" max="2331" width="10.28515625" style="48" customWidth="1"/>
    <col min="2332" max="2560" width="8.85546875" style="48"/>
    <col min="2561" max="2562" width="0" style="48" hidden="1" customWidth="1"/>
    <col min="2563" max="2563" width="6.85546875" style="48" customWidth="1"/>
    <col min="2564" max="2564" width="10.140625" style="48" customWidth="1"/>
    <col min="2565" max="2582" width="0" style="48" hidden="1" customWidth="1"/>
    <col min="2583" max="2586" width="49.140625" style="48" customWidth="1"/>
    <col min="2587" max="2587" width="10.28515625" style="48" customWidth="1"/>
    <col min="2588" max="2816" width="8.85546875" style="48"/>
    <col min="2817" max="2818" width="0" style="48" hidden="1" customWidth="1"/>
    <col min="2819" max="2819" width="6.85546875" style="48" customWidth="1"/>
    <col min="2820" max="2820" width="10.140625" style="48" customWidth="1"/>
    <col min="2821" max="2838" width="0" style="48" hidden="1" customWidth="1"/>
    <col min="2839" max="2842" width="49.140625" style="48" customWidth="1"/>
    <col min="2843" max="2843" width="10.28515625" style="48" customWidth="1"/>
    <col min="2844" max="3072" width="8.85546875" style="48"/>
    <col min="3073" max="3074" width="0" style="48" hidden="1" customWidth="1"/>
    <col min="3075" max="3075" width="6.85546875" style="48" customWidth="1"/>
    <col min="3076" max="3076" width="10.140625" style="48" customWidth="1"/>
    <col min="3077" max="3094" width="0" style="48" hidden="1" customWidth="1"/>
    <col min="3095" max="3098" width="49.140625" style="48" customWidth="1"/>
    <col min="3099" max="3099" width="10.28515625" style="48" customWidth="1"/>
    <col min="3100" max="3328" width="8.85546875" style="48"/>
    <col min="3329" max="3330" width="0" style="48" hidden="1" customWidth="1"/>
    <col min="3331" max="3331" width="6.85546875" style="48" customWidth="1"/>
    <col min="3332" max="3332" width="10.140625" style="48" customWidth="1"/>
    <col min="3333" max="3350" width="0" style="48" hidden="1" customWidth="1"/>
    <col min="3351" max="3354" width="49.140625" style="48" customWidth="1"/>
    <col min="3355" max="3355" width="10.28515625" style="48" customWidth="1"/>
    <col min="3356" max="3584" width="8.85546875" style="48"/>
    <col min="3585" max="3586" width="0" style="48" hidden="1" customWidth="1"/>
    <col min="3587" max="3587" width="6.85546875" style="48" customWidth="1"/>
    <col min="3588" max="3588" width="10.140625" style="48" customWidth="1"/>
    <col min="3589" max="3606" width="0" style="48" hidden="1" customWidth="1"/>
    <col min="3607" max="3610" width="49.140625" style="48" customWidth="1"/>
    <col min="3611" max="3611" width="10.28515625" style="48" customWidth="1"/>
    <col min="3612" max="3840" width="8.85546875" style="48"/>
    <col min="3841" max="3842" width="0" style="48" hidden="1" customWidth="1"/>
    <col min="3843" max="3843" width="6.85546875" style="48" customWidth="1"/>
    <col min="3844" max="3844" width="10.140625" style="48" customWidth="1"/>
    <col min="3845" max="3862" width="0" style="48" hidden="1" customWidth="1"/>
    <col min="3863" max="3866" width="49.140625" style="48" customWidth="1"/>
    <col min="3867" max="3867" width="10.28515625" style="48" customWidth="1"/>
    <col min="3868" max="4096" width="8.85546875" style="48"/>
    <col min="4097" max="4098" width="0" style="48" hidden="1" customWidth="1"/>
    <col min="4099" max="4099" width="6.85546875" style="48" customWidth="1"/>
    <col min="4100" max="4100" width="10.140625" style="48" customWidth="1"/>
    <col min="4101" max="4118" width="0" style="48" hidden="1" customWidth="1"/>
    <col min="4119" max="4122" width="49.140625" style="48" customWidth="1"/>
    <col min="4123" max="4123" width="10.28515625" style="48" customWidth="1"/>
    <col min="4124" max="4352" width="8.85546875" style="48"/>
    <col min="4353" max="4354" width="0" style="48" hidden="1" customWidth="1"/>
    <col min="4355" max="4355" width="6.85546875" style="48" customWidth="1"/>
    <col min="4356" max="4356" width="10.140625" style="48" customWidth="1"/>
    <col min="4357" max="4374" width="0" style="48" hidden="1" customWidth="1"/>
    <col min="4375" max="4378" width="49.140625" style="48" customWidth="1"/>
    <col min="4379" max="4379" width="10.28515625" style="48" customWidth="1"/>
    <col min="4380" max="4608" width="8.85546875" style="48"/>
    <col min="4609" max="4610" width="0" style="48" hidden="1" customWidth="1"/>
    <col min="4611" max="4611" width="6.85546875" style="48" customWidth="1"/>
    <col min="4612" max="4612" width="10.140625" style="48" customWidth="1"/>
    <col min="4613" max="4630" width="0" style="48" hidden="1" customWidth="1"/>
    <col min="4631" max="4634" width="49.140625" style="48" customWidth="1"/>
    <col min="4635" max="4635" width="10.28515625" style="48" customWidth="1"/>
    <col min="4636" max="4864" width="8.85546875" style="48"/>
    <col min="4865" max="4866" width="0" style="48" hidden="1" customWidth="1"/>
    <col min="4867" max="4867" width="6.85546875" style="48" customWidth="1"/>
    <col min="4868" max="4868" width="10.140625" style="48" customWidth="1"/>
    <col min="4869" max="4886" width="0" style="48" hidden="1" customWidth="1"/>
    <col min="4887" max="4890" width="49.140625" style="48" customWidth="1"/>
    <col min="4891" max="4891" width="10.28515625" style="48" customWidth="1"/>
    <col min="4892" max="5120" width="8.85546875" style="48"/>
    <col min="5121" max="5122" width="0" style="48" hidden="1" customWidth="1"/>
    <col min="5123" max="5123" width="6.85546875" style="48" customWidth="1"/>
    <col min="5124" max="5124" width="10.140625" style="48" customWidth="1"/>
    <col min="5125" max="5142" width="0" style="48" hidden="1" customWidth="1"/>
    <col min="5143" max="5146" width="49.140625" style="48" customWidth="1"/>
    <col min="5147" max="5147" width="10.28515625" style="48" customWidth="1"/>
    <col min="5148" max="5376" width="8.85546875" style="48"/>
    <col min="5377" max="5378" width="0" style="48" hidden="1" customWidth="1"/>
    <col min="5379" max="5379" width="6.85546875" style="48" customWidth="1"/>
    <col min="5380" max="5380" width="10.140625" style="48" customWidth="1"/>
    <col min="5381" max="5398" width="0" style="48" hidden="1" customWidth="1"/>
    <col min="5399" max="5402" width="49.140625" style="48" customWidth="1"/>
    <col min="5403" max="5403" width="10.28515625" style="48" customWidth="1"/>
    <col min="5404" max="5632" width="8.85546875" style="48"/>
    <col min="5633" max="5634" width="0" style="48" hidden="1" customWidth="1"/>
    <col min="5635" max="5635" width="6.85546875" style="48" customWidth="1"/>
    <col min="5636" max="5636" width="10.140625" style="48" customWidth="1"/>
    <col min="5637" max="5654" width="0" style="48" hidden="1" customWidth="1"/>
    <col min="5655" max="5658" width="49.140625" style="48" customWidth="1"/>
    <col min="5659" max="5659" width="10.28515625" style="48" customWidth="1"/>
    <col min="5660" max="5888" width="8.85546875" style="48"/>
    <col min="5889" max="5890" width="0" style="48" hidden="1" customWidth="1"/>
    <col min="5891" max="5891" width="6.85546875" style="48" customWidth="1"/>
    <col min="5892" max="5892" width="10.140625" style="48" customWidth="1"/>
    <col min="5893" max="5910" width="0" style="48" hidden="1" customWidth="1"/>
    <col min="5911" max="5914" width="49.140625" style="48" customWidth="1"/>
    <col min="5915" max="5915" width="10.28515625" style="48" customWidth="1"/>
    <col min="5916" max="6144" width="8.85546875" style="48"/>
    <col min="6145" max="6146" width="0" style="48" hidden="1" customWidth="1"/>
    <col min="6147" max="6147" width="6.85546875" style="48" customWidth="1"/>
    <col min="6148" max="6148" width="10.140625" style="48" customWidth="1"/>
    <col min="6149" max="6166" width="0" style="48" hidden="1" customWidth="1"/>
    <col min="6167" max="6170" width="49.140625" style="48" customWidth="1"/>
    <col min="6171" max="6171" width="10.28515625" style="48" customWidth="1"/>
    <col min="6172" max="6400" width="8.85546875" style="48"/>
    <col min="6401" max="6402" width="0" style="48" hidden="1" customWidth="1"/>
    <col min="6403" max="6403" width="6.85546875" style="48" customWidth="1"/>
    <col min="6404" max="6404" width="10.140625" style="48" customWidth="1"/>
    <col min="6405" max="6422" width="0" style="48" hidden="1" customWidth="1"/>
    <col min="6423" max="6426" width="49.140625" style="48" customWidth="1"/>
    <col min="6427" max="6427" width="10.28515625" style="48" customWidth="1"/>
    <col min="6428" max="6656" width="8.85546875" style="48"/>
    <col min="6657" max="6658" width="0" style="48" hidden="1" customWidth="1"/>
    <col min="6659" max="6659" width="6.85546875" style="48" customWidth="1"/>
    <col min="6660" max="6660" width="10.140625" style="48" customWidth="1"/>
    <col min="6661" max="6678" width="0" style="48" hidden="1" customWidth="1"/>
    <col min="6679" max="6682" width="49.140625" style="48" customWidth="1"/>
    <col min="6683" max="6683" width="10.28515625" style="48" customWidth="1"/>
    <col min="6684" max="6912" width="8.85546875" style="48"/>
    <col min="6913" max="6914" width="0" style="48" hidden="1" customWidth="1"/>
    <col min="6915" max="6915" width="6.85546875" style="48" customWidth="1"/>
    <col min="6916" max="6916" width="10.140625" style="48" customWidth="1"/>
    <col min="6917" max="6934" width="0" style="48" hidden="1" customWidth="1"/>
    <col min="6935" max="6938" width="49.140625" style="48" customWidth="1"/>
    <col min="6939" max="6939" width="10.28515625" style="48" customWidth="1"/>
    <col min="6940" max="7168" width="8.85546875" style="48"/>
    <col min="7169" max="7170" width="0" style="48" hidden="1" customWidth="1"/>
    <col min="7171" max="7171" width="6.85546875" style="48" customWidth="1"/>
    <col min="7172" max="7172" width="10.140625" style="48" customWidth="1"/>
    <col min="7173" max="7190" width="0" style="48" hidden="1" customWidth="1"/>
    <col min="7191" max="7194" width="49.140625" style="48" customWidth="1"/>
    <col min="7195" max="7195" width="10.28515625" style="48" customWidth="1"/>
    <col min="7196" max="7424" width="8.85546875" style="48"/>
    <col min="7425" max="7426" width="0" style="48" hidden="1" customWidth="1"/>
    <col min="7427" max="7427" width="6.85546875" style="48" customWidth="1"/>
    <col min="7428" max="7428" width="10.140625" style="48" customWidth="1"/>
    <col min="7429" max="7446" width="0" style="48" hidden="1" customWidth="1"/>
    <col min="7447" max="7450" width="49.140625" style="48" customWidth="1"/>
    <col min="7451" max="7451" width="10.28515625" style="48" customWidth="1"/>
    <col min="7452" max="7680" width="8.85546875" style="48"/>
    <col min="7681" max="7682" width="0" style="48" hidden="1" customWidth="1"/>
    <col min="7683" max="7683" width="6.85546875" style="48" customWidth="1"/>
    <col min="7684" max="7684" width="10.140625" style="48" customWidth="1"/>
    <col min="7685" max="7702" width="0" style="48" hidden="1" customWidth="1"/>
    <col min="7703" max="7706" width="49.140625" style="48" customWidth="1"/>
    <col min="7707" max="7707" width="10.28515625" style="48" customWidth="1"/>
    <col min="7708" max="7936" width="8.85546875" style="48"/>
    <col min="7937" max="7938" width="0" style="48" hidden="1" customWidth="1"/>
    <col min="7939" max="7939" width="6.85546875" style="48" customWidth="1"/>
    <col min="7940" max="7940" width="10.140625" style="48" customWidth="1"/>
    <col min="7941" max="7958" width="0" style="48" hidden="1" customWidth="1"/>
    <col min="7959" max="7962" width="49.140625" style="48" customWidth="1"/>
    <col min="7963" max="7963" width="10.28515625" style="48" customWidth="1"/>
    <col min="7964" max="8192" width="8.85546875" style="48"/>
    <col min="8193" max="8194" width="0" style="48" hidden="1" customWidth="1"/>
    <col min="8195" max="8195" width="6.85546875" style="48" customWidth="1"/>
    <col min="8196" max="8196" width="10.140625" style="48" customWidth="1"/>
    <col min="8197" max="8214" width="0" style="48" hidden="1" customWidth="1"/>
    <col min="8215" max="8218" width="49.140625" style="48" customWidth="1"/>
    <col min="8219" max="8219" width="10.28515625" style="48" customWidth="1"/>
    <col min="8220" max="8448" width="8.85546875" style="48"/>
    <col min="8449" max="8450" width="0" style="48" hidden="1" customWidth="1"/>
    <col min="8451" max="8451" width="6.85546875" style="48" customWidth="1"/>
    <col min="8452" max="8452" width="10.140625" style="48" customWidth="1"/>
    <col min="8453" max="8470" width="0" style="48" hidden="1" customWidth="1"/>
    <col min="8471" max="8474" width="49.140625" style="48" customWidth="1"/>
    <col min="8475" max="8475" width="10.28515625" style="48" customWidth="1"/>
    <col min="8476" max="8704" width="8.85546875" style="48"/>
    <col min="8705" max="8706" width="0" style="48" hidden="1" customWidth="1"/>
    <col min="8707" max="8707" width="6.85546875" style="48" customWidth="1"/>
    <col min="8708" max="8708" width="10.140625" style="48" customWidth="1"/>
    <col min="8709" max="8726" width="0" style="48" hidden="1" customWidth="1"/>
    <col min="8727" max="8730" width="49.140625" style="48" customWidth="1"/>
    <col min="8731" max="8731" width="10.28515625" style="48" customWidth="1"/>
    <col min="8732" max="8960" width="8.85546875" style="48"/>
    <col min="8961" max="8962" width="0" style="48" hidden="1" customWidth="1"/>
    <col min="8963" max="8963" width="6.85546875" style="48" customWidth="1"/>
    <col min="8964" max="8964" width="10.140625" style="48" customWidth="1"/>
    <col min="8965" max="8982" width="0" style="48" hidden="1" customWidth="1"/>
    <col min="8983" max="8986" width="49.140625" style="48" customWidth="1"/>
    <col min="8987" max="8987" width="10.28515625" style="48" customWidth="1"/>
    <col min="8988" max="9216" width="8.85546875" style="48"/>
    <col min="9217" max="9218" width="0" style="48" hidden="1" customWidth="1"/>
    <col min="9219" max="9219" width="6.85546875" style="48" customWidth="1"/>
    <col min="9220" max="9220" width="10.140625" style="48" customWidth="1"/>
    <col min="9221" max="9238" width="0" style="48" hidden="1" customWidth="1"/>
    <col min="9239" max="9242" width="49.140625" style="48" customWidth="1"/>
    <col min="9243" max="9243" width="10.28515625" style="48" customWidth="1"/>
    <col min="9244" max="9472" width="8.85546875" style="48"/>
    <col min="9473" max="9474" width="0" style="48" hidden="1" customWidth="1"/>
    <col min="9475" max="9475" width="6.85546875" style="48" customWidth="1"/>
    <col min="9476" max="9476" width="10.140625" style="48" customWidth="1"/>
    <col min="9477" max="9494" width="0" style="48" hidden="1" customWidth="1"/>
    <col min="9495" max="9498" width="49.140625" style="48" customWidth="1"/>
    <col min="9499" max="9499" width="10.28515625" style="48" customWidth="1"/>
    <col min="9500" max="9728" width="8.85546875" style="48"/>
    <col min="9729" max="9730" width="0" style="48" hidden="1" customWidth="1"/>
    <col min="9731" max="9731" width="6.85546875" style="48" customWidth="1"/>
    <col min="9732" max="9732" width="10.140625" style="48" customWidth="1"/>
    <col min="9733" max="9750" width="0" style="48" hidden="1" customWidth="1"/>
    <col min="9751" max="9754" width="49.140625" style="48" customWidth="1"/>
    <col min="9755" max="9755" width="10.28515625" style="48" customWidth="1"/>
    <col min="9756" max="9984" width="8.85546875" style="48"/>
    <col min="9985" max="9986" width="0" style="48" hidden="1" customWidth="1"/>
    <col min="9987" max="9987" width="6.85546875" style="48" customWidth="1"/>
    <col min="9988" max="9988" width="10.140625" style="48" customWidth="1"/>
    <col min="9989" max="10006" width="0" style="48" hidden="1" customWidth="1"/>
    <col min="10007" max="10010" width="49.140625" style="48" customWidth="1"/>
    <col min="10011" max="10011" width="10.28515625" style="48" customWidth="1"/>
    <col min="10012" max="10240" width="8.85546875" style="48"/>
    <col min="10241" max="10242" width="0" style="48" hidden="1" customWidth="1"/>
    <col min="10243" max="10243" width="6.85546875" style="48" customWidth="1"/>
    <col min="10244" max="10244" width="10.140625" style="48" customWidth="1"/>
    <col min="10245" max="10262" width="0" style="48" hidden="1" customWidth="1"/>
    <col min="10263" max="10266" width="49.140625" style="48" customWidth="1"/>
    <col min="10267" max="10267" width="10.28515625" style="48" customWidth="1"/>
    <col min="10268" max="10496" width="8.85546875" style="48"/>
    <col min="10497" max="10498" width="0" style="48" hidden="1" customWidth="1"/>
    <col min="10499" max="10499" width="6.85546875" style="48" customWidth="1"/>
    <col min="10500" max="10500" width="10.140625" style="48" customWidth="1"/>
    <col min="10501" max="10518" width="0" style="48" hidden="1" customWidth="1"/>
    <col min="10519" max="10522" width="49.140625" style="48" customWidth="1"/>
    <col min="10523" max="10523" width="10.28515625" style="48" customWidth="1"/>
    <col min="10524" max="10752" width="8.85546875" style="48"/>
    <col min="10753" max="10754" width="0" style="48" hidden="1" customWidth="1"/>
    <col min="10755" max="10755" width="6.85546875" style="48" customWidth="1"/>
    <col min="10756" max="10756" width="10.140625" style="48" customWidth="1"/>
    <col min="10757" max="10774" width="0" style="48" hidden="1" customWidth="1"/>
    <col min="10775" max="10778" width="49.140625" style="48" customWidth="1"/>
    <col min="10779" max="10779" width="10.28515625" style="48" customWidth="1"/>
    <col min="10780" max="11008" width="8.85546875" style="48"/>
    <col min="11009" max="11010" width="0" style="48" hidden="1" customWidth="1"/>
    <col min="11011" max="11011" width="6.85546875" style="48" customWidth="1"/>
    <col min="11012" max="11012" width="10.140625" style="48" customWidth="1"/>
    <col min="11013" max="11030" width="0" style="48" hidden="1" customWidth="1"/>
    <col min="11031" max="11034" width="49.140625" style="48" customWidth="1"/>
    <col min="11035" max="11035" width="10.28515625" style="48" customWidth="1"/>
    <col min="11036" max="11264" width="8.85546875" style="48"/>
    <col min="11265" max="11266" width="0" style="48" hidden="1" customWidth="1"/>
    <col min="11267" max="11267" width="6.85546875" style="48" customWidth="1"/>
    <col min="11268" max="11268" width="10.140625" style="48" customWidth="1"/>
    <col min="11269" max="11286" width="0" style="48" hidden="1" customWidth="1"/>
    <col min="11287" max="11290" width="49.140625" style="48" customWidth="1"/>
    <col min="11291" max="11291" width="10.28515625" style="48" customWidth="1"/>
    <col min="11292" max="11520" width="8.85546875" style="48"/>
    <col min="11521" max="11522" width="0" style="48" hidden="1" customWidth="1"/>
    <col min="11523" max="11523" width="6.85546875" style="48" customWidth="1"/>
    <col min="11524" max="11524" width="10.140625" style="48" customWidth="1"/>
    <col min="11525" max="11542" width="0" style="48" hidden="1" customWidth="1"/>
    <col min="11543" max="11546" width="49.140625" style="48" customWidth="1"/>
    <col min="11547" max="11547" width="10.28515625" style="48" customWidth="1"/>
    <col min="11548" max="11776" width="8.85546875" style="48"/>
    <col min="11777" max="11778" width="0" style="48" hidden="1" customWidth="1"/>
    <col min="11779" max="11779" width="6.85546875" style="48" customWidth="1"/>
    <col min="11780" max="11780" width="10.140625" style="48" customWidth="1"/>
    <col min="11781" max="11798" width="0" style="48" hidden="1" customWidth="1"/>
    <col min="11799" max="11802" width="49.140625" style="48" customWidth="1"/>
    <col min="11803" max="11803" width="10.28515625" style="48" customWidth="1"/>
    <col min="11804" max="12032" width="8.85546875" style="48"/>
    <col min="12033" max="12034" width="0" style="48" hidden="1" customWidth="1"/>
    <col min="12035" max="12035" width="6.85546875" style="48" customWidth="1"/>
    <col min="12036" max="12036" width="10.140625" style="48" customWidth="1"/>
    <col min="12037" max="12054" width="0" style="48" hidden="1" customWidth="1"/>
    <col min="12055" max="12058" width="49.140625" style="48" customWidth="1"/>
    <col min="12059" max="12059" width="10.28515625" style="48" customWidth="1"/>
    <col min="12060" max="12288" width="8.85546875" style="48"/>
    <col min="12289" max="12290" width="0" style="48" hidden="1" customWidth="1"/>
    <col min="12291" max="12291" width="6.85546875" style="48" customWidth="1"/>
    <col min="12292" max="12292" width="10.140625" style="48" customWidth="1"/>
    <col min="12293" max="12310" width="0" style="48" hidden="1" customWidth="1"/>
    <col min="12311" max="12314" width="49.140625" style="48" customWidth="1"/>
    <col min="12315" max="12315" width="10.28515625" style="48" customWidth="1"/>
    <col min="12316" max="12544" width="8.85546875" style="48"/>
    <col min="12545" max="12546" width="0" style="48" hidden="1" customWidth="1"/>
    <col min="12547" max="12547" width="6.85546875" style="48" customWidth="1"/>
    <col min="12548" max="12548" width="10.140625" style="48" customWidth="1"/>
    <col min="12549" max="12566" width="0" style="48" hidden="1" customWidth="1"/>
    <col min="12567" max="12570" width="49.140625" style="48" customWidth="1"/>
    <col min="12571" max="12571" width="10.28515625" style="48" customWidth="1"/>
    <col min="12572" max="12800" width="8.85546875" style="48"/>
    <col min="12801" max="12802" width="0" style="48" hidden="1" customWidth="1"/>
    <col min="12803" max="12803" width="6.85546875" style="48" customWidth="1"/>
    <col min="12804" max="12804" width="10.140625" style="48" customWidth="1"/>
    <col min="12805" max="12822" width="0" style="48" hidden="1" customWidth="1"/>
    <col min="12823" max="12826" width="49.140625" style="48" customWidth="1"/>
    <col min="12827" max="12827" width="10.28515625" style="48" customWidth="1"/>
    <col min="12828" max="13056" width="8.85546875" style="48"/>
    <col min="13057" max="13058" width="0" style="48" hidden="1" customWidth="1"/>
    <col min="13059" max="13059" width="6.85546875" style="48" customWidth="1"/>
    <col min="13060" max="13060" width="10.140625" style="48" customWidth="1"/>
    <col min="13061" max="13078" width="0" style="48" hidden="1" customWidth="1"/>
    <col min="13079" max="13082" width="49.140625" style="48" customWidth="1"/>
    <col min="13083" max="13083" width="10.28515625" style="48" customWidth="1"/>
    <col min="13084" max="13312" width="8.85546875" style="48"/>
    <col min="13313" max="13314" width="0" style="48" hidden="1" customWidth="1"/>
    <col min="13315" max="13315" width="6.85546875" style="48" customWidth="1"/>
    <col min="13316" max="13316" width="10.140625" style="48" customWidth="1"/>
    <col min="13317" max="13334" width="0" style="48" hidden="1" customWidth="1"/>
    <col min="13335" max="13338" width="49.140625" style="48" customWidth="1"/>
    <col min="13339" max="13339" width="10.28515625" style="48" customWidth="1"/>
    <col min="13340" max="13568" width="8.85546875" style="48"/>
    <col min="13569" max="13570" width="0" style="48" hidden="1" customWidth="1"/>
    <col min="13571" max="13571" width="6.85546875" style="48" customWidth="1"/>
    <col min="13572" max="13572" width="10.140625" style="48" customWidth="1"/>
    <col min="13573" max="13590" width="0" style="48" hidden="1" customWidth="1"/>
    <col min="13591" max="13594" width="49.140625" style="48" customWidth="1"/>
    <col min="13595" max="13595" width="10.28515625" style="48" customWidth="1"/>
    <col min="13596" max="13824" width="8.85546875" style="48"/>
    <col min="13825" max="13826" width="0" style="48" hidden="1" customWidth="1"/>
    <col min="13827" max="13827" width="6.85546875" style="48" customWidth="1"/>
    <col min="13828" max="13828" width="10.140625" style="48" customWidth="1"/>
    <col min="13829" max="13846" width="0" style="48" hidden="1" customWidth="1"/>
    <col min="13847" max="13850" width="49.140625" style="48" customWidth="1"/>
    <col min="13851" max="13851" width="10.28515625" style="48" customWidth="1"/>
    <col min="13852" max="14080" width="8.85546875" style="48"/>
    <col min="14081" max="14082" width="0" style="48" hidden="1" customWidth="1"/>
    <col min="14083" max="14083" width="6.85546875" style="48" customWidth="1"/>
    <col min="14084" max="14084" width="10.140625" style="48" customWidth="1"/>
    <col min="14085" max="14102" width="0" style="48" hidden="1" customWidth="1"/>
    <col min="14103" max="14106" width="49.140625" style="48" customWidth="1"/>
    <col min="14107" max="14107" width="10.28515625" style="48" customWidth="1"/>
    <col min="14108" max="14336" width="8.85546875" style="48"/>
    <col min="14337" max="14338" width="0" style="48" hidden="1" customWidth="1"/>
    <col min="14339" max="14339" width="6.85546875" style="48" customWidth="1"/>
    <col min="14340" max="14340" width="10.140625" style="48" customWidth="1"/>
    <col min="14341" max="14358" width="0" style="48" hidden="1" customWidth="1"/>
    <col min="14359" max="14362" width="49.140625" style="48" customWidth="1"/>
    <col min="14363" max="14363" width="10.28515625" style="48" customWidth="1"/>
    <col min="14364" max="14592" width="8.85546875" style="48"/>
    <col min="14593" max="14594" width="0" style="48" hidden="1" customWidth="1"/>
    <col min="14595" max="14595" width="6.85546875" style="48" customWidth="1"/>
    <col min="14596" max="14596" width="10.140625" style="48" customWidth="1"/>
    <col min="14597" max="14614" width="0" style="48" hidden="1" customWidth="1"/>
    <col min="14615" max="14618" width="49.140625" style="48" customWidth="1"/>
    <col min="14619" max="14619" width="10.28515625" style="48" customWidth="1"/>
    <col min="14620" max="14848" width="8.85546875" style="48"/>
    <col min="14849" max="14850" width="0" style="48" hidden="1" customWidth="1"/>
    <col min="14851" max="14851" width="6.85546875" style="48" customWidth="1"/>
    <col min="14852" max="14852" width="10.140625" style="48" customWidth="1"/>
    <col min="14853" max="14870" width="0" style="48" hidden="1" customWidth="1"/>
    <col min="14871" max="14874" width="49.140625" style="48" customWidth="1"/>
    <col min="14875" max="14875" width="10.28515625" style="48" customWidth="1"/>
    <col min="14876" max="15104" width="8.85546875" style="48"/>
    <col min="15105" max="15106" width="0" style="48" hidden="1" customWidth="1"/>
    <col min="15107" max="15107" width="6.85546875" style="48" customWidth="1"/>
    <col min="15108" max="15108" width="10.140625" style="48" customWidth="1"/>
    <col min="15109" max="15126" width="0" style="48" hidden="1" customWidth="1"/>
    <col min="15127" max="15130" width="49.140625" style="48" customWidth="1"/>
    <col min="15131" max="15131" width="10.28515625" style="48" customWidth="1"/>
    <col min="15132" max="15360" width="8.85546875" style="48"/>
    <col min="15361" max="15362" width="0" style="48" hidden="1" customWidth="1"/>
    <col min="15363" max="15363" width="6.85546875" style="48" customWidth="1"/>
    <col min="15364" max="15364" width="10.140625" style="48" customWidth="1"/>
    <col min="15365" max="15382" width="0" style="48" hidden="1" customWidth="1"/>
    <col min="15383" max="15386" width="49.140625" style="48" customWidth="1"/>
    <col min="15387" max="15387" width="10.28515625" style="48" customWidth="1"/>
    <col min="15388" max="15616" width="8.85546875" style="48"/>
    <col min="15617" max="15618" width="0" style="48" hidden="1" customWidth="1"/>
    <col min="15619" max="15619" width="6.85546875" style="48" customWidth="1"/>
    <col min="15620" max="15620" width="10.140625" style="48" customWidth="1"/>
    <col min="15621" max="15638" width="0" style="48" hidden="1" customWidth="1"/>
    <col min="15639" max="15642" width="49.140625" style="48" customWidth="1"/>
    <col min="15643" max="15643" width="10.28515625" style="48" customWidth="1"/>
    <col min="15644" max="15872" width="8.85546875" style="48"/>
    <col min="15873" max="15874" width="0" style="48" hidden="1" customWidth="1"/>
    <col min="15875" max="15875" width="6.85546875" style="48" customWidth="1"/>
    <col min="15876" max="15876" width="10.140625" style="48" customWidth="1"/>
    <col min="15877" max="15894" width="0" style="48" hidden="1" customWidth="1"/>
    <col min="15895" max="15898" width="49.140625" style="48" customWidth="1"/>
    <col min="15899" max="15899" width="10.28515625" style="48" customWidth="1"/>
    <col min="15900" max="16128" width="8.85546875" style="48"/>
    <col min="16129" max="16130" width="0" style="48" hidden="1" customWidth="1"/>
    <col min="16131" max="16131" width="6.85546875" style="48" customWidth="1"/>
    <col min="16132" max="16132" width="10.140625" style="48" customWidth="1"/>
    <col min="16133" max="16150" width="0" style="48" hidden="1" customWidth="1"/>
    <col min="16151" max="16154" width="49.140625" style="48" customWidth="1"/>
    <col min="16155" max="16155" width="10.28515625" style="48" customWidth="1"/>
    <col min="16156" max="16384" width="8.85546875" style="48"/>
  </cols>
  <sheetData>
    <row r="1" spans="1:28" s="31" customFormat="1" ht="45" customHeight="1">
      <c r="C1" s="31" t="s">
        <v>507</v>
      </c>
      <c r="K1" s="125"/>
      <c r="L1" s="32"/>
      <c r="M1" s="32"/>
      <c r="N1" s="32"/>
      <c r="O1" s="32"/>
      <c r="T1" s="2"/>
      <c r="U1" s="2"/>
      <c r="W1" s="126"/>
      <c r="X1" s="126"/>
      <c r="Y1" s="126"/>
      <c r="Z1" s="126"/>
      <c r="AA1" s="32"/>
    </row>
    <row r="2" spans="1:28" s="35" customFormat="1" ht="33" customHeight="1">
      <c r="A2" s="127" t="s">
        <v>508</v>
      </c>
      <c r="B2" s="127" t="s">
        <v>509</v>
      </c>
      <c r="C2" s="127" t="s">
        <v>510</v>
      </c>
      <c r="D2" s="76" t="s">
        <v>10</v>
      </c>
      <c r="E2" s="100" t="s">
        <v>511</v>
      </c>
      <c r="F2" s="100" t="s">
        <v>512</v>
      </c>
      <c r="G2" s="100" t="s">
        <v>513</v>
      </c>
      <c r="H2" s="100" t="s">
        <v>514</v>
      </c>
      <c r="I2" s="100" t="s">
        <v>515</v>
      </c>
      <c r="J2" s="100" t="s">
        <v>516</v>
      </c>
      <c r="K2" s="128" t="s">
        <v>384</v>
      </c>
      <c r="L2" s="129" t="s">
        <v>377</v>
      </c>
      <c r="M2" s="129" t="s">
        <v>374</v>
      </c>
      <c r="N2" s="130" t="s">
        <v>517</v>
      </c>
      <c r="O2" s="130" t="s">
        <v>518</v>
      </c>
      <c r="P2" s="100" t="s">
        <v>0</v>
      </c>
      <c r="Q2" s="100" t="s">
        <v>1</v>
      </c>
      <c r="R2" s="100" t="s">
        <v>2</v>
      </c>
      <c r="S2" s="100" t="s">
        <v>3</v>
      </c>
      <c r="T2" s="131" t="s">
        <v>4</v>
      </c>
      <c r="U2" s="131" t="s">
        <v>5</v>
      </c>
      <c r="V2" s="100" t="s">
        <v>6</v>
      </c>
      <c r="W2" s="511" t="s">
        <v>7</v>
      </c>
      <c r="X2" s="511"/>
      <c r="Y2" s="100" t="s">
        <v>8</v>
      </c>
      <c r="Z2" s="132"/>
      <c r="AA2" s="34" t="s">
        <v>9</v>
      </c>
    </row>
    <row r="3" spans="1:28" s="143" customFormat="1">
      <c r="A3" s="41">
        <v>1</v>
      </c>
      <c r="B3" s="41">
        <f>IF(P3="Response",#REF!+1,0)</f>
        <v>0</v>
      </c>
      <c r="C3" s="133">
        <f>A3+0.01*B3</f>
        <v>1</v>
      </c>
      <c r="D3" s="134" t="s">
        <v>519</v>
      </c>
      <c r="E3" s="135"/>
      <c r="F3" s="135"/>
      <c r="G3" s="135"/>
      <c r="H3" s="136"/>
      <c r="I3" s="136"/>
      <c r="J3" s="135"/>
      <c r="K3" s="134"/>
      <c r="L3" s="134"/>
      <c r="M3" s="134"/>
      <c r="N3" s="134"/>
      <c r="O3" s="134"/>
      <c r="P3" s="137"/>
      <c r="Q3" s="137"/>
      <c r="R3" s="137"/>
      <c r="S3" s="137"/>
      <c r="T3" s="138"/>
      <c r="U3" s="138"/>
      <c r="V3" s="137"/>
      <c r="W3" s="137"/>
      <c r="X3" s="137"/>
      <c r="Y3" s="139"/>
      <c r="Z3" s="140"/>
      <c r="AA3" s="141"/>
      <c r="AB3" s="142" t="s">
        <v>520</v>
      </c>
    </row>
    <row r="4" spans="1:28" s="43" customFormat="1">
      <c r="A4" s="41">
        <f>IF(D4&gt;0,A3+1,A3)</f>
        <v>2</v>
      </c>
      <c r="B4" s="41">
        <f>IF(P4="Response",B3+1,0)</f>
        <v>0</v>
      </c>
      <c r="C4" s="133">
        <f>A4+0.01*B4</f>
        <v>2</v>
      </c>
      <c r="D4" s="144" t="s">
        <v>521</v>
      </c>
      <c r="E4" s="53" t="s">
        <v>522</v>
      </c>
      <c r="F4" s="42"/>
      <c r="G4" s="42"/>
      <c r="H4" s="145"/>
      <c r="I4" s="145"/>
      <c r="J4" s="53"/>
      <c r="K4" s="46" t="s">
        <v>108</v>
      </c>
      <c r="L4" s="123" t="s">
        <v>108</v>
      </c>
      <c r="M4" s="123" t="s">
        <v>108</v>
      </c>
      <c r="N4" s="123" t="s">
        <v>108</v>
      </c>
      <c r="O4" s="123" t="s">
        <v>108</v>
      </c>
      <c r="P4" s="42" t="s">
        <v>11</v>
      </c>
      <c r="Q4" s="42" t="s">
        <v>137</v>
      </c>
      <c r="R4" s="42" t="s">
        <v>26</v>
      </c>
      <c r="S4" s="42" t="s">
        <v>54</v>
      </c>
      <c r="T4" s="42"/>
      <c r="U4" s="42"/>
      <c r="V4" s="42" t="s">
        <v>14</v>
      </c>
      <c r="W4" s="146" t="s">
        <v>523</v>
      </c>
      <c r="X4" s="122"/>
      <c r="Y4" s="146" t="s">
        <v>524</v>
      </c>
      <c r="Z4" s="147"/>
      <c r="AA4" s="45"/>
      <c r="AB4" s="148" t="s">
        <v>525</v>
      </c>
    </row>
    <row r="5" spans="1:28" outlineLevel="1">
      <c r="A5" s="41">
        <f t="shared" ref="A5:A18" si="0">IF(D5&gt;0,A4+1,A4)</f>
        <v>2</v>
      </c>
      <c r="B5" s="41">
        <f t="shared" ref="B5:B18" si="1">IF(P5="Response",B4+1,0)</f>
        <v>1</v>
      </c>
      <c r="C5" s="133">
        <f t="shared" ref="C5:C18" si="2">A5+0.01*B5</f>
        <v>2.0099999999999998</v>
      </c>
      <c r="K5" s="46" t="s">
        <v>108</v>
      </c>
      <c r="L5" s="123" t="s">
        <v>108</v>
      </c>
      <c r="M5" s="123" t="s">
        <v>108</v>
      </c>
      <c r="N5" s="123" t="s">
        <v>108</v>
      </c>
      <c r="O5" s="123" t="s">
        <v>108</v>
      </c>
      <c r="P5" s="44" t="s">
        <v>24</v>
      </c>
      <c r="R5" s="44" t="s">
        <v>58</v>
      </c>
      <c r="S5" s="44" t="s">
        <v>59</v>
      </c>
      <c r="T5" s="44"/>
      <c r="U5" s="44"/>
      <c r="X5" s="150" t="s">
        <v>526</v>
      </c>
      <c r="Y5" s="151"/>
      <c r="Z5" s="150" t="s">
        <v>527</v>
      </c>
    </row>
    <row r="6" spans="1:28" outlineLevel="1">
      <c r="A6" s="41">
        <f t="shared" si="0"/>
        <v>2</v>
      </c>
      <c r="B6" s="41">
        <f t="shared" si="1"/>
        <v>2</v>
      </c>
      <c r="C6" s="133">
        <f t="shared" si="2"/>
        <v>2.02</v>
      </c>
      <c r="K6" s="46" t="s">
        <v>108</v>
      </c>
      <c r="L6" s="123" t="s">
        <v>108</v>
      </c>
      <c r="M6" s="123" t="s">
        <v>108</v>
      </c>
      <c r="N6" s="123" t="s">
        <v>108</v>
      </c>
      <c r="O6" s="123" t="s">
        <v>108</v>
      </c>
      <c r="P6" s="44" t="s">
        <v>24</v>
      </c>
      <c r="R6" s="44" t="s">
        <v>58</v>
      </c>
      <c r="S6" s="44" t="s">
        <v>59</v>
      </c>
      <c r="T6" s="44"/>
      <c r="U6" s="44"/>
      <c r="X6" s="150" t="s">
        <v>528</v>
      </c>
      <c r="Y6" s="151"/>
      <c r="Z6" s="150" t="s">
        <v>529</v>
      </c>
      <c r="AB6" s="152" t="s">
        <v>530</v>
      </c>
    </row>
    <row r="7" spans="1:28" outlineLevel="1">
      <c r="A7" s="41">
        <f t="shared" si="0"/>
        <v>2</v>
      </c>
      <c r="B7" s="41">
        <f t="shared" si="1"/>
        <v>3</v>
      </c>
      <c r="C7" s="133">
        <f t="shared" si="2"/>
        <v>2.0299999999999998</v>
      </c>
      <c r="K7" s="46" t="s">
        <v>108</v>
      </c>
      <c r="L7" s="123" t="s">
        <v>108</v>
      </c>
      <c r="M7" s="123" t="s">
        <v>108</v>
      </c>
      <c r="N7" s="123" t="s">
        <v>108</v>
      </c>
      <c r="O7" s="123" t="s">
        <v>108</v>
      </c>
      <c r="P7" s="44" t="s">
        <v>24</v>
      </c>
      <c r="R7" s="44" t="s">
        <v>58</v>
      </c>
      <c r="S7" s="44" t="s">
        <v>59</v>
      </c>
      <c r="T7" s="44"/>
      <c r="U7" s="44"/>
      <c r="X7" s="150" t="s">
        <v>531</v>
      </c>
      <c r="Y7" s="151"/>
      <c r="Z7" s="150" t="s">
        <v>532</v>
      </c>
    </row>
    <row r="8" spans="1:28" outlineLevel="1">
      <c r="A8" s="41">
        <f t="shared" si="0"/>
        <v>2</v>
      </c>
      <c r="B8" s="41">
        <f t="shared" si="1"/>
        <v>4</v>
      </c>
      <c r="C8" s="133">
        <f t="shared" si="2"/>
        <v>2.04</v>
      </c>
      <c r="K8" s="46" t="s">
        <v>108</v>
      </c>
      <c r="L8" s="123" t="s">
        <v>108</v>
      </c>
      <c r="M8" s="123" t="s">
        <v>108</v>
      </c>
      <c r="N8" s="123" t="s">
        <v>108</v>
      </c>
      <c r="O8" s="123" t="s">
        <v>108</v>
      </c>
      <c r="P8" s="44" t="s">
        <v>24</v>
      </c>
      <c r="R8" s="44" t="s">
        <v>58</v>
      </c>
      <c r="S8" s="44" t="s">
        <v>59</v>
      </c>
      <c r="T8" s="44"/>
      <c r="U8" s="44"/>
      <c r="X8" s="150" t="s">
        <v>533</v>
      </c>
      <c r="Y8" s="151"/>
      <c r="Z8" s="150" t="s">
        <v>534</v>
      </c>
      <c r="AB8" s="152" t="s">
        <v>535</v>
      </c>
    </row>
    <row r="9" spans="1:28" outlineLevel="1">
      <c r="A9" s="41">
        <f t="shared" si="0"/>
        <v>2</v>
      </c>
      <c r="B9" s="41">
        <f t="shared" si="1"/>
        <v>5</v>
      </c>
      <c r="C9" s="133">
        <f t="shared" si="2"/>
        <v>2.0499999999999998</v>
      </c>
      <c r="K9" s="46" t="s">
        <v>108</v>
      </c>
      <c r="L9" s="123" t="s">
        <v>108</v>
      </c>
      <c r="M9" s="123" t="s">
        <v>108</v>
      </c>
      <c r="N9" s="123" t="s">
        <v>108</v>
      </c>
      <c r="O9" s="123" t="s">
        <v>108</v>
      </c>
      <c r="P9" s="44" t="s">
        <v>24</v>
      </c>
      <c r="R9" s="44" t="s">
        <v>58</v>
      </c>
      <c r="S9" s="44" t="s">
        <v>59</v>
      </c>
      <c r="T9" s="44"/>
      <c r="U9" s="44"/>
      <c r="X9" s="150" t="s">
        <v>536</v>
      </c>
      <c r="Y9" s="151"/>
      <c r="Z9" s="150" t="s">
        <v>537</v>
      </c>
      <c r="AB9" s="152" t="s">
        <v>538</v>
      </c>
    </row>
    <row r="10" spans="1:28" outlineLevel="1">
      <c r="A10" s="41">
        <f t="shared" si="0"/>
        <v>2</v>
      </c>
      <c r="B10" s="41">
        <f t="shared" si="1"/>
        <v>6</v>
      </c>
      <c r="C10" s="133">
        <f t="shared" si="2"/>
        <v>2.06</v>
      </c>
      <c r="K10" s="46" t="s">
        <v>108</v>
      </c>
      <c r="L10" s="123" t="s">
        <v>108</v>
      </c>
      <c r="M10" s="123" t="s">
        <v>108</v>
      </c>
      <c r="N10" s="123" t="s">
        <v>108</v>
      </c>
      <c r="O10" s="123" t="s">
        <v>108</v>
      </c>
      <c r="P10" s="44" t="s">
        <v>24</v>
      </c>
      <c r="R10" s="44" t="s">
        <v>58</v>
      </c>
      <c r="S10" s="44" t="s">
        <v>59</v>
      </c>
      <c r="T10" s="44"/>
      <c r="U10" s="44"/>
      <c r="X10" s="150" t="s">
        <v>539</v>
      </c>
      <c r="Y10" s="151"/>
      <c r="Z10" s="150" t="s">
        <v>540</v>
      </c>
    </row>
    <row r="11" spans="1:28" outlineLevel="1">
      <c r="A11" s="41">
        <f t="shared" si="0"/>
        <v>2</v>
      </c>
      <c r="B11" s="41">
        <f t="shared" si="1"/>
        <v>7</v>
      </c>
      <c r="C11" s="133">
        <f t="shared" si="2"/>
        <v>2.0699999999999998</v>
      </c>
      <c r="K11" s="46" t="s">
        <v>108</v>
      </c>
      <c r="L11" s="123" t="s">
        <v>108</v>
      </c>
      <c r="M11" s="123" t="s">
        <v>108</v>
      </c>
      <c r="N11" s="123" t="s">
        <v>108</v>
      </c>
      <c r="O11" s="123" t="s">
        <v>108</v>
      </c>
      <c r="P11" s="44" t="s">
        <v>24</v>
      </c>
      <c r="R11" s="44" t="s">
        <v>58</v>
      </c>
      <c r="S11" s="44" t="s">
        <v>59</v>
      </c>
      <c r="T11" s="44"/>
      <c r="U11" s="44"/>
      <c r="X11" s="150" t="s">
        <v>541</v>
      </c>
      <c r="Y11" s="147"/>
      <c r="Z11" s="150" t="s">
        <v>542</v>
      </c>
    </row>
    <row r="12" spans="1:28" s="43" customFormat="1" ht="30">
      <c r="A12" s="41">
        <f t="shared" si="0"/>
        <v>3</v>
      </c>
      <c r="B12" s="41">
        <f t="shared" si="1"/>
        <v>0</v>
      </c>
      <c r="C12" s="133">
        <f t="shared" si="2"/>
        <v>3</v>
      </c>
      <c r="D12" s="144" t="s">
        <v>521</v>
      </c>
      <c r="E12" s="53" t="s">
        <v>543</v>
      </c>
      <c r="F12" s="42"/>
      <c r="G12" s="42"/>
      <c r="H12" s="145"/>
      <c r="I12" s="145"/>
      <c r="J12" s="53"/>
      <c r="K12" s="46" t="s">
        <v>108</v>
      </c>
      <c r="L12" s="123" t="s">
        <v>108</v>
      </c>
      <c r="M12" s="123" t="s">
        <v>108</v>
      </c>
      <c r="N12" s="123" t="s">
        <v>108</v>
      </c>
      <c r="O12" s="123" t="s">
        <v>108</v>
      </c>
      <c r="P12" s="42" t="s">
        <v>11</v>
      </c>
      <c r="Q12" s="42" t="s">
        <v>137</v>
      </c>
      <c r="R12" s="42" t="s">
        <v>26</v>
      </c>
      <c r="S12" s="42" t="s">
        <v>54</v>
      </c>
      <c r="T12" s="42"/>
      <c r="U12" s="42"/>
      <c r="V12" s="42" t="s">
        <v>14</v>
      </c>
      <c r="W12" s="146" t="s">
        <v>544</v>
      </c>
      <c r="X12" s="122"/>
      <c r="Y12" s="153" t="s">
        <v>545</v>
      </c>
      <c r="Z12" s="147"/>
      <c r="AA12" s="45"/>
    </row>
    <row r="13" spans="1:28" outlineLevel="1">
      <c r="A13" s="41">
        <f t="shared" si="0"/>
        <v>3</v>
      </c>
      <c r="B13" s="41">
        <f t="shared" si="1"/>
        <v>1</v>
      </c>
      <c r="C13" s="133">
        <f t="shared" si="2"/>
        <v>3.01</v>
      </c>
      <c r="K13" s="46" t="s">
        <v>108</v>
      </c>
      <c r="L13" s="123" t="s">
        <v>108</v>
      </c>
      <c r="M13" s="123" t="s">
        <v>108</v>
      </c>
      <c r="N13" s="123" t="s">
        <v>108</v>
      </c>
      <c r="O13" s="123" t="s">
        <v>108</v>
      </c>
      <c r="P13" s="44" t="s">
        <v>24</v>
      </c>
      <c r="R13" s="44" t="s">
        <v>58</v>
      </c>
      <c r="S13" s="44" t="s">
        <v>59</v>
      </c>
      <c r="T13" s="44"/>
      <c r="U13" s="44"/>
      <c r="X13" s="154" t="s">
        <v>546</v>
      </c>
      <c r="Y13" s="155"/>
      <c r="Z13" s="150" t="s">
        <v>547</v>
      </c>
      <c r="AA13" s="50" t="s">
        <v>543</v>
      </c>
      <c r="AB13" s="156" t="s">
        <v>548</v>
      </c>
    </row>
    <row r="14" spans="1:28" outlineLevel="1">
      <c r="A14" s="41">
        <f t="shared" si="0"/>
        <v>3</v>
      </c>
      <c r="B14" s="41">
        <f t="shared" si="1"/>
        <v>2</v>
      </c>
      <c r="C14" s="133">
        <f t="shared" si="2"/>
        <v>3.02</v>
      </c>
      <c r="K14" s="46" t="s">
        <v>108</v>
      </c>
      <c r="L14" s="123" t="s">
        <v>108</v>
      </c>
      <c r="M14" s="123" t="s">
        <v>108</v>
      </c>
      <c r="N14" s="123" t="s">
        <v>108</v>
      </c>
      <c r="O14" s="123" t="s">
        <v>108</v>
      </c>
      <c r="P14" s="44" t="s">
        <v>24</v>
      </c>
      <c r="R14" s="44" t="s">
        <v>58</v>
      </c>
      <c r="S14" s="44" t="s">
        <v>59</v>
      </c>
      <c r="T14" s="44"/>
      <c r="U14" s="44"/>
      <c r="X14" s="150" t="s">
        <v>526</v>
      </c>
      <c r="Y14" s="151"/>
      <c r="Z14" s="150" t="s">
        <v>527</v>
      </c>
      <c r="AA14" s="50" t="s">
        <v>543</v>
      </c>
    </row>
    <row r="15" spans="1:28" outlineLevel="1">
      <c r="A15" s="41">
        <f t="shared" si="0"/>
        <v>3</v>
      </c>
      <c r="B15" s="41">
        <f t="shared" si="1"/>
        <v>3</v>
      </c>
      <c r="C15" s="133">
        <f t="shared" si="2"/>
        <v>3.03</v>
      </c>
      <c r="K15" s="46" t="s">
        <v>108</v>
      </c>
      <c r="L15" s="123" t="s">
        <v>108</v>
      </c>
      <c r="M15" s="123" t="s">
        <v>108</v>
      </c>
      <c r="N15" s="123" t="s">
        <v>108</v>
      </c>
      <c r="O15" s="123" t="s">
        <v>108</v>
      </c>
      <c r="P15" s="44" t="s">
        <v>24</v>
      </c>
      <c r="R15" s="44" t="s">
        <v>58</v>
      </c>
      <c r="S15" s="44" t="s">
        <v>59</v>
      </c>
      <c r="T15" s="44"/>
      <c r="U15" s="44"/>
      <c r="X15" s="150" t="s">
        <v>528</v>
      </c>
      <c r="Y15" s="151"/>
      <c r="Z15" s="150" t="s">
        <v>529</v>
      </c>
      <c r="AA15" s="50" t="s">
        <v>543</v>
      </c>
    </row>
    <row r="16" spans="1:28" outlineLevel="1">
      <c r="A16" s="41">
        <f t="shared" si="0"/>
        <v>3</v>
      </c>
      <c r="B16" s="41">
        <f t="shared" si="1"/>
        <v>4</v>
      </c>
      <c r="C16" s="133">
        <f t="shared" si="2"/>
        <v>3.04</v>
      </c>
      <c r="K16" s="46" t="s">
        <v>108</v>
      </c>
      <c r="L16" s="123" t="s">
        <v>108</v>
      </c>
      <c r="M16" s="123" t="s">
        <v>108</v>
      </c>
      <c r="N16" s="123" t="s">
        <v>108</v>
      </c>
      <c r="O16" s="123" t="s">
        <v>108</v>
      </c>
      <c r="P16" s="44" t="s">
        <v>24</v>
      </c>
      <c r="R16" s="44" t="s">
        <v>58</v>
      </c>
      <c r="S16" s="44" t="s">
        <v>59</v>
      </c>
      <c r="T16" s="44"/>
      <c r="U16" s="44"/>
      <c r="X16" s="150" t="s">
        <v>531</v>
      </c>
      <c r="Y16" s="151"/>
      <c r="Z16" s="150" t="s">
        <v>532</v>
      </c>
      <c r="AA16" s="50" t="s">
        <v>543</v>
      </c>
    </row>
    <row r="17" spans="1:27" outlineLevel="1">
      <c r="A17" s="41">
        <f t="shared" si="0"/>
        <v>3</v>
      </c>
      <c r="B17" s="41">
        <f t="shared" si="1"/>
        <v>5</v>
      </c>
      <c r="C17" s="133">
        <f t="shared" si="2"/>
        <v>3.05</v>
      </c>
      <c r="K17" s="46" t="s">
        <v>108</v>
      </c>
      <c r="L17" s="123" t="s">
        <v>108</v>
      </c>
      <c r="M17" s="123" t="s">
        <v>108</v>
      </c>
      <c r="N17" s="123" t="s">
        <v>108</v>
      </c>
      <c r="O17" s="123" t="s">
        <v>108</v>
      </c>
      <c r="P17" s="44" t="s">
        <v>24</v>
      </c>
      <c r="R17" s="44" t="s">
        <v>58</v>
      </c>
      <c r="S17" s="44" t="s">
        <v>59</v>
      </c>
      <c r="T17" s="44"/>
      <c r="U17" s="44"/>
      <c r="X17" s="150" t="s">
        <v>539</v>
      </c>
      <c r="Y17" s="151"/>
      <c r="Z17" s="150" t="s">
        <v>540</v>
      </c>
      <c r="AA17" s="50" t="s">
        <v>543</v>
      </c>
    </row>
    <row r="18" spans="1:27" outlineLevel="1">
      <c r="A18" s="41">
        <f t="shared" si="0"/>
        <v>3</v>
      </c>
      <c r="B18" s="41">
        <f t="shared" si="1"/>
        <v>6</v>
      </c>
      <c r="C18" s="133">
        <f t="shared" si="2"/>
        <v>3.06</v>
      </c>
      <c r="K18" s="46" t="s">
        <v>108</v>
      </c>
      <c r="L18" s="123" t="s">
        <v>108</v>
      </c>
      <c r="M18" s="123" t="s">
        <v>108</v>
      </c>
      <c r="N18" s="123" t="s">
        <v>108</v>
      </c>
      <c r="O18" s="123" t="s">
        <v>108</v>
      </c>
      <c r="P18" s="44" t="s">
        <v>24</v>
      </c>
      <c r="R18" s="44" t="s">
        <v>58</v>
      </c>
      <c r="S18" s="44" t="s">
        <v>59</v>
      </c>
      <c r="T18" s="44"/>
      <c r="U18" s="44"/>
      <c r="X18" s="150" t="s">
        <v>541</v>
      </c>
      <c r="Y18" s="147"/>
      <c r="Z18" s="150" t="s">
        <v>542</v>
      </c>
      <c r="AA18" s="50" t="s">
        <v>543</v>
      </c>
    </row>
  </sheetData>
  <autoFilter ref="D2:AA18"/>
  <mergeCells count="1">
    <mergeCell ref="W2:X2"/>
  </mergeCells>
  <conditionalFormatting sqref="V2 V19:V65536">
    <cfRule type="cellIs" dxfId="105" priority="46" operator="equal">
      <formula>"Conditional"</formula>
    </cfRule>
  </conditionalFormatting>
  <conditionalFormatting sqref="Q2 Q19:Q65536">
    <cfRule type="cellIs" dxfId="104" priority="45" operator="equal">
      <formula>"Observation"</formula>
    </cfRule>
  </conditionalFormatting>
  <conditionalFormatting sqref="N2 N19:N65536">
    <cfRule type="cellIs" dxfId="103" priority="44" operator="equal">
      <formula>"Yes"</formula>
    </cfRule>
  </conditionalFormatting>
  <conditionalFormatting sqref="O2 O19:O65536">
    <cfRule type="cellIs" dxfId="102" priority="43" operator="equal">
      <formula>"Yes"</formula>
    </cfRule>
  </conditionalFormatting>
  <conditionalFormatting sqref="K2 K19:K65536">
    <cfRule type="cellIs" dxfId="101" priority="42" operator="equal">
      <formula>"Yes"</formula>
    </cfRule>
  </conditionalFormatting>
  <conditionalFormatting sqref="V3">
    <cfRule type="cellIs" dxfId="100" priority="41" operator="equal">
      <formula>"Conditional"</formula>
    </cfRule>
  </conditionalFormatting>
  <conditionalFormatting sqref="Q3">
    <cfRule type="cellIs" dxfId="99" priority="40" operator="equal">
      <formula>"Observation"</formula>
    </cfRule>
  </conditionalFormatting>
  <conditionalFormatting sqref="N3">
    <cfRule type="cellIs" dxfId="98" priority="39" operator="equal">
      <formula>"Yes"</formula>
    </cfRule>
  </conditionalFormatting>
  <conditionalFormatting sqref="O3">
    <cfRule type="cellIs" dxfId="97" priority="38" operator="equal">
      <formula>"Yes"</formula>
    </cfRule>
  </conditionalFormatting>
  <conditionalFormatting sqref="K3">
    <cfRule type="cellIs" dxfId="96" priority="37" operator="equal">
      <formula>"Yes"</formula>
    </cfRule>
  </conditionalFormatting>
  <conditionalFormatting sqref="V12:V13 V17">
    <cfRule type="cellIs" dxfId="95" priority="36" operator="equal">
      <formula>"Conditional"</formula>
    </cfRule>
  </conditionalFormatting>
  <conditionalFormatting sqref="Q12:Q13 Q17">
    <cfRule type="cellIs" dxfId="94" priority="35" operator="equal">
      <formula>"Observation"</formula>
    </cfRule>
  </conditionalFormatting>
  <conditionalFormatting sqref="V14">
    <cfRule type="cellIs" dxfId="93" priority="34" operator="equal">
      <formula>"Conditional"</formula>
    </cfRule>
  </conditionalFormatting>
  <conditionalFormatting sqref="Q14">
    <cfRule type="cellIs" dxfId="92" priority="33" operator="equal">
      <formula>"Observation"</formula>
    </cfRule>
  </conditionalFormatting>
  <conditionalFormatting sqref="V15">
    <cfRule type="cellIs" dxfId="91" priority="32" operator="equal">
      <formula>"Conditional"</formula>
    </cfRule>
  </conditionalFormatting>
  <conditionalFormatting sqref="Q15">
    <cfRule type="cellIs" dxfId="90" priority="31" operator="equal">
      <formula>"Observation"</formula>
    </cfRule>
  </conditionalFormatting>
  <conditionalFormatting sqref="V16">
    <cfRule type="cellIs" dxfId="89" priority="30" operator="equal">
      <formula>"Conditional"</formula>
    </cfRule>
  </conditionalFormatting>
  <conditionalFormatting sqref="Q16">
    <cfRule type="cellIs" dxfId="88" priority="29" operator="equal">
      <formula>"Observation"</formula>
    </cfRule>
  </conditionalFormatting>
  <conditionalFormatting sqref="V4 V11">
    <cfRule type="cellIs" dxfId="87" priority="28" operator="equal">
      <formula>"Conditional"</formula>
    </cfRule>
  </conditionalFormatting>
  <conditionalFormatting sqref="Q4 Q11">
    <cfRule type="cellIs" dxfId="86" priority="27" operator="equal">
      <formula>"Observation"</formula>
    </cfRule>
  </conditionalFormatting>
  <conditionalFormatting sqref="V5">
    <cfRule type="cellIs" dxfId="85" priority="26" operator="equal">
      <formula>"Conditional"</formula>
    </cfRule>
  </conditionalFormatting>
  <conditionalFormatting sqref="Q5">
    <cfRule type="cellIs" dxfId="84" priority="25" operator="equal">
      <formula>"Observation"</formula>
    </cfRule>
  </conditionalFormatting>
  <conditionalFormatting sqref="V6">
    <cfRule type="cellIs" dxfId="83" priority="24" operator="equal">
      <formula>"Conditional"</formula>
    </cfRule>
  </conditionalFormatting>
  <conditionalFormatting sqref="Q6">
    <cfRule type="cellIs" dxfId="82" priority="23" operator="equal">
      <formula>"Observation"</formula>
    </cfRule>
  </conditionalFormatting>
  <conditionalFormatting sqref="V7">
    <cfRule type="cellIs" dxfId="81" priority="22" operator="equal">
      <formula>"Conditional"</formula>
    </cfRule>
  </conditionalFormatting>
  <conditionalFormatting sqref="Q7">
    <cfRule type="cellIs" dxfId="80" priority="21" operator="equal">
      <formula>"Observation"</formula>
    </cfRule>
  </conditionalFormatting>
  <conditionalFormatting sqref="V9">
    <cfRule type="cellIs" dxfId="79" priority="20" operator="equal">
      <formula>"Conditional"</formula>
    </cfRule>
  </conditionalFormatting>
  <conditionalFormatting sqref="Q9">
    <cfRule type="cellIs" dxfId="78" priority="19" operator="equal">
      <formula>"Observation"</formula>
    </cfRule>
  </conditionalFormatting>
  <conditionalFormatting sqref="V8">
    <cfRule type="cellIs" dxfId="77" priority="18" operator="equal">
      <formula>"Conditional"</formula>
    </cfRule>
  </conditionalFormatting>
  <conditionalFormatting sqref="Q8">
    <cfRule type="cellIs" dxfId="76" priority="17" operator="equal">
      <formula>"Observation"</formula>
    </cfRule>
  </conditionalFormatting>
  <conditionalFormatting sqref="V10">
    <cfRule type="cellIs" dxfId="75" priority="16" operator="equal">
      <formula>"Conditional"</formula>
    </cfRule>
  </conditionalFormatting>
  <conditionalFormatting sqref="Q10">
    <cfRule type="cellIs" dxfId="74" priority="15" operator="equal">
      <formula>"Observation"</formula>
    </cfRule>
  </conditionalFormatting>
  <conditionalFormatting sqref="V18">
    <cfRule type="cellIs" dxfId="73" priority="14" operator="equal">
      <formula>"Conditional"</formula>
    </cfRule>
  </conditionalFormatting>
  <conditionalFormatting sqref="Q18">
    <cfRule type="cellIs" dxfId="72" priority="13" operator="equal">
      <formula>"Observation"</formula>
    </cfRule>
  </conditionalFormatting>
  <conditionalFormatting sqref="N4">
    <cfRule type="cellIs" dxfId="71" priority="12" operator="equal">
      <formula>"Yes"</formula>
    </cfRule>
  </conditionalFormatting>
  <conditionalFormatting sqref="O4">
    <cfRule type="cellIs" dxfId="70" priority="11" operator="equal">
      <formula>"Yes"</formula>
    </cfRule>
  </conditionalFormatting>
  <conditionalFormatting sqref="K4">
    <cfRule type="cellIs" dxfId="69" priority="10" operator="equal">
      <formula>"Yes"</formula>
    </cfRule>
  </conditionalFormatting>
  <conditionalFormatting sqref="N12">
    <cfRule type="cellIs" dxfId="68" priority="9" operator="equal">
      <formula>"Yes"</formula>
    </cfRule>
  </conditionalFormatting>
  <conditionalFormatting sqref="O12">
    <cfRule type="cellIs" dxfId="67" priority="8" operator="equal">
      <formula>"Yes"</formula>
    </cfRule>
  </conditionalFormatting>
  <conditionalFormatting sqref="K12">
    <cfRule type="cellIs" dxfId="66" priority="7" operator="equal">
      <formula>"Yes"</formula>
    </cfRule>
  </conditionalFormatting>
  <conditionalFormatting sqref="N5:N11">
    <cfRule type="cellIs" dxfId="65" priority="6" operator="equal">
      <formula>"Yes"</formula>
    </cfRule>
  </conditionalFormatting>
  <conditionalFormatting sqref="O5:O11">
    <cfRule type="cellIs" dxfId="64" priority="5" operator="equal">
      <formula>"Yes"</formula>
    </cfRule>
  </conditionalFormatting>
  <conditionalFormatting sqref="K5:K11">
    <cfRule type="cellIs" dxfId="63" priority="4" operator="equal">
      <formula>"Yes"</formula>
    </cfRule>
  </conditionalFormatting>
  <conditionalFormatting sqref="N13:N18">
    <cfRule type="cellIs" dxfId="62" priority="3" operator="equal">
      <formula>"Yes"</formula>
    </cfRule>
  </conditionalFormatting>
  <conditionalFormatting sqref="O13:O18">
    <cfRule type="cellIs" dxfId="61" priority="2" operator="equal">
      <formula>"Yes"</formula>
    </cfRule>
  </conditionalFormatting>
  <conditionalFormatting sqref="K13:K18">
    <cfRule type="cellIs" dxfId="60" priority="1" operator="equal">
      <formula>"Yes"</formula>
    </cfRule>
  </conditionalFormatting>
  <printOptions gridLines="1"/>
  <pageMargins left="0.25" right="0.25" top="0.75" bottom="0.75" header="0.3" footer="0.3"/>
  <pageSetup paperSize="9" scale="16" fitToHeight="0" orientation="landscape"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theme="3" tint="-0.499984740745262"/>
    <outlinePr summaryBelow="0"/>
    <pageSetUpPr fitToPage="1"/>
  </sheetPr>
  <dimension ref="A1:R83"/>
  <sheetViews>
    <sheetView zoomScale="80" zoomScaleNormal="80" workbookViewId="0">
      <pane xSplit="1" ySplit="2" topLeftCell="B46" activePane="bottomRight" state="frozen"/>
      <selection pane="topRight" activeCell="B1" sqref="B1"/>
      <selection pane="bottomLeft" activeCell="A3" sqref="A3"/>
      <selection pane="bottomRight" activeCell="K86" sqref="K86"/>
    </sheetView>
  </sheetViews>
  <sheetFormatPr defaultColWidth="8.85546875" defaultRowHeight="15" outlineLevelRow="1"/>
  <cols>
    <col min="1" max="2" width="12.42578125" style="48" customWidth="1"/>
    <col min="3" max="3" width="9.42578125" style="44" hidden="1" customWidth="1"/>
    <col min="4" max="4" width="13.42578125" style="44" hidden="1" customWidth="1"/>
    <col min="5" max="5" width="7.7109375" style="44" hidden="1" customWidth="1"/>
    <col min="6" max="6" width="21.85546875" style="44" hidden="1" customWidth="1"/>
    <col min="7" max="7" width="8.42578125" style="44" hidden="1" customWidth="1"/>
    <col min="8" max="9" width="2.42578125" style="30" hidden="1" customWidth="1"/>
    <col min="10" max="10" width="6.28515625" style="44" hidden="1" customWidth="1"/>
    <col min="11" max="11" width="5" style="44" customWidth="1"/>
    <col min="12" max="12" width="69.7109375" style="48" customWidth="1"/>
    <col min="13" max="13" width="4.85546875" style="49" customWidth="1"/>
    <col min="14" max="14" width="49.140625" style="44" customWidth="1"/>
    <col min="15" max="15" width="10.28515625" style="51" customWidth="1"/>
    <col min="16" max="16" width="10.140625" style="48" hidden="1" customWidth="1"/>
    <col min="17" max="18" width="0" style="48" hidden="1" customWidth="1"/>
    <col min="19" max="256" width="8.85546875" style="48"/>
    <col min="257" max="258" width="10.140625" style="48" customWidth="1"/>
    <col min="259" max="259" width="9.42578125" style="48" customWidth="1"/>
    <col min="260" max="260" width="13.42578125" style="48" customWidth="1"/>
    <col min="261" max="261" width="7.7109375" style="48" customWidth="1"/>
    <col min="262" max="262" width="21.85546875" style="48" customWidth="1"/>
    <col min="263" max="263" width="8.42578125" style="48" customWidth="1"/>
    <col min="264" max="265" width="2.42578125" style="48" customWidth="1"/>
    <col min="266" max="266" width="6.28515625" style="48" customWidth="1"/>
    <col min="267" max="267" width="5" style="48" customWidth="1"/>
    <col min="268" max="268" width="69.7109375" style="48" customWidth="1"/>
    <col min="269" max="270" width="0" style="48" hidden="1" customWidth="1"/>
    <col min="271" max="271" width="10.28515625" style="48" customWidth="1"/>
    <col min="272" max="272" width="10.140625" style="48" customWidth="1"/>
    <col min="273" max="512" width="8.85546875" style="48"/>
    <col min="513" max="514" width="10.140625" style="48" customWidth="1"/>
    <col min="515" max="515" width="9.42578125" style="48" customWidth="1"/>
    <col min="516" max="516" width="13.42578125" style="48" customWidth="1"/>
    <col min="517" max="517" width="7.7109375" style="48" customWidth="1"/>
    <col min="518" max="518" width="21.85546875" style="48" customWidth="1"/>
    <col min="519" max="519" width="8.42578125" style="48" customWidth="1"/>
    <col min="520" max="521" width="2.42578125" style="48" customWidth="1"/>
    <col min="522" max="522" width="6.28515625" style="48" customWidth="1"/>
    <col min="523" max="523" width="5" style="48" customWidth="1"/>
    <col min="524" max="524" width="69.7109375" style="48" customWidth="1"/>
    <col min="525" max="526" width="0" style="48" hidden="1" customWidth="1"/>
    <col min="527" max="527" width="10.28515625" style="48" customWidth="1"/>
    <col min="528" max="528" width="10.140625" style="48" customWidth="1"/>
    <col min="529" max="768" width="8.85546875" style="48"/>
    <col min="769" max="770" width="10.140625" style="48" customWidth="1"/>
    <col min="771" max="771" width="9.42578125" style="48" customWidth="1"/>
    <col min="772" max="772" width="13.42578125" style="48" customWidth="1"/>
    <col min="773" max="773" width="7.7109375" style="48" customWidth="1"/>
    <col min="774" max="774" width="21.85546875" style="48" customWidth="1"/>
    <col min="775" max="775" width="8.42578125" style="48" customWidth="1"/>
    <col min="776" max="777" width="2.42578125" style="48" customWidth="1"/>
    <col min="778" max="778" width="6.28515625" style="48" customWidth="1"/>
    <col min="779" max="779" width="5" style="48" customWidth="1"/>
    <col min="780" max="780" width="69.7109375" style="48" customWidth="1"/>
    <col min="781" max="782" width="0" style="48" hidden="1" customWidth="1"/>
    <col min="783" max="783" width="10.28515625" style="48" customWidth="1"/>
    <col min="784" max="784" width="10.140625" style="48" customWidth="1"/>
    <col min="785" max="1024" width="8.85546875" style="48"/>
    <col min="1025" max="1026" width="10.140625" style="48" customWidth="1"/>
    <col min="1027" max="1027" width="9.42578125" style="48" customWidth="1"/>
    <col min="1028" max="1028" width="13.42578125" style="48" customWidth="1"/>
    <col min="1029" max="1029" width="7.7109375" style="48" customWidth="1"/>
    <col min="1030" max="1030" width="21.85546875" style="48" customWidth="1"/>
    <col min="1031" max="1031" width="8.42578125" style="48" customWidth="1"/>
    <col min="1032" max="1033" width="2.42578125" style="48" customWidth="1"/>
    <col min="1034" max="1034" width="6.28515625" style="48" customWidth="1"/>
    <col min="1035" max="1035" width="5" style="48" customWidth="1"/>
    <col min="1036" max="1036" width="69.7109375" style="48" customWidth="1"/>
    <col min="1037" max="1038" width="0" style="48" hidden="1" customWidth="1"/>
    <col min="1039" max="1039" width="10.28515625" style="48" customWidth="1"/>
    <col min="1040" max="1040" width="10.140625" style="48" customWidth="1"/>
    <col min="1041" max="1280" width="8.85546875" style="48"/>
    <col min="1281" max="1282" width="10.140625" style="48" customWidth="1"/>
    <col min="1283" max="1283" width="9.42578125" style="48" customWidth="1"/>
    <col min="1284" max="1284" width="13.42578125" style="48" customWidth="1"/>
    <col min="1285" max="1285" width="7.7109375" style="48" customWidth="1"/>
    <col min="1286" max="1286" width="21.85546875" style="48" customWidth="1"/>
    <col min="1287" max="1287" width="8.42578125" style="48" customWidth="1"/>
    <col min="1288" max="1289" width="2.42578125" style="48" customWidth="1"/>
    <col min="1290" max="1290" width="6.28515625" style="48" customWidth="1"/>
    <col min="1291" max="1291" width="5" style="48" customWidth="1"/>
    <col min="1292" max="1292" width="69.7109375" style="48" customWidth="1"/>
    <col min="1293" max="1294" width="0" style="48" hidden="1" customWidth="1"/>
    <col min="1295" max="1295" width="10.28515625" style="48" customWidth="1"/>
    <col min="1296" max="1296" width="10.140625" style="48" customWidth="1"/>
    <col min="1297" max="1536" width="8.85546875" style="48"/>
    <col min="1537" max="1538" width="10.140625" style="48" customWidth="1"/>
    <col min="1539" max="1539" width="9.42578125" style="48" customWidth="1"/>
    <col min="1540" max="1540" width="13.42578125" style="48" customWidth="1"/>
    <col min="1541" max="1541" width="7.7109375" style="48" customWidth="1"/>
    <col min="1542" max="1542" width="21.85546875" style="48" customWidth="1"/>
    <col min="1543" max="1543" width="8.42578125" style="48" customWidth="1"/>
    <col min="1544" max="1545" width="2.42578125" style="48" customWidth="1"/>
    <col min="1546" max="1546" width="6.28515625" style="48" customWidth="1"/>
    <col min="1547" max="1547" width="5" style="48" customWidth="1"/>
    <col min="1548" max="1548" width="69.7109375" style="48" customWidth="1"/>
    <col min="1549" max="1550" width="0" style="48" hidden="1" customWidth="1"/>
    <col min="1551" max="1551" width="10.28515625" style="48" customWidth="1"/>
    <col min="1552" max="1552" width="10.140625" style="48" customWidth="1"/>
    <col min="1553" max="1792" width="8.85546875" style="48"/>
    <col min="1793" max="1794" width="10.140625" style="48" customWidth="1"/>
    <col min="1795" max="1795" width="9.42578125" style="48" customWidth="1"/>
    <col min="1796" max="1796" width="13.42578125" style="48" customWidth="1"/>
    <col min="1797" max="1797" width="7.7109375" style="48" customWidth="1"/>
    <col min="1798" max="1798" width="21.85546875" style="48" customWidth="1"/>
    <col min="1799" max="1799" width="8.42578125" style="48" customWidth="1"/>
    <col min="1800" max="1801" width="2.42578125" style="48" customWidth="1"/>
    <col min="1802" max="1802" width="6.28515625" style="48" customWidth="1"/>
    <col min="1803" max="1803" width="5" style="48" customWidth="1"/>
    <col min="1804" max="1804" width="69.7109375" style="48" customWidth="1"/>
    <col min="1805" max="1806" width="0" style="48" hidden="1" customWidth="1"/>
    <col min="1807" max="1807" width="10.28515625" style="48" customWidth="1"/>
    <col min="1808" max="1808" width="10.140625" style="48" customWidth="1"/>
    <col min="1809" max="2048" width="8.85546875" style="48"/>
    <col min="2049" max="2050" width="10.140625" style="48" customWidth="1"/>
    <col min="2051" max="2051" width="9.42578125" style="48" customWidth="1"/>
    <col min="2052" max="2052" width="13.42578125" style="48" customWidth="1"/>
    <col min="2053" max="2053" width="7.7109375" style="48" customWidth="1"/>
    <col min="2054" max="2054" width="21.85546875" style="48" customWidth="1"/>
    <col min="2055" max="2055" width="8.42578125" style="48" customWidth="1"/>
    <col min="2056" max="2057" width="2.42578125" style="48" customWidth="1"/>
    <col min="2058" max="2058" width="6.28515625" style="48" customWidth="1"/>
    <col min="2059" max="2059" width="5" style="48" customWidth="1"/>
    <col min="2060" max="2060" width="69.7109375" style="48" customWidth="1"/>
    <col min="2061" max="2062" width="0" style="48" hidden="1" customWidth="1"/>
    <col min="2063" max="2063" width="10.28515625" style="48" customWidth="1"/>
    <col min="2064" max="2064" width="10.140625" style="48" customWidth="1"/>
    <col min="2065" max="2304" width="8.85546875" style="48"/>
    <col min="2305" max="2306" width="10.140625" style="48" customWidth="1"/>
    <col min="2307" max="2307" width="9.42578125" style="48" customWidth="1"/>
    <col min="2308" max="2308" width="13.42578125" style="48" customWidth="1"/>
    <col min="2309" max="2309" width="7.7109375" style="48" customWidth="1"/>
    <col min="2310" max="2310" width="21.85546875" style="48" customWidth="1"/>
    <col min="2311" max="2311" width="8.42578125" style="48" customWidth="1"/>
    <col min="2312" max="2313" width="2.42578125" style="48" customWidth="1"/>
    <col min="2314" max="2314" width="6.28515625" style="48" customWidth="1"/>
    <col min="2315" max="2315" width="5" style="48" customWidth="1"/>
    <col min="2316" max="2316" width="69.7109375" style="48" customWidth="1"/>
    <col min="2317" max="2318" width="0" style="48" hidden="1" customWidth="1"/>
    <col min="2319" max="2319" width="10.28515625" style="48" customWidth="1"/>
    <col min="2320" max="2320" width="10.140625" style="48" customWidth="1"/>
    <col min="2321" max="2560" width="8.85546875" style="48"/>
    <col min="2561" max="2562" width="10.140625" style="48" customWidth="1"/>
    <col min="2563" max="2563" width="9.42578125" style="48" customWidth="1"/>
    <col min="2564" max="2564" width="13.42578125" style="48" customWidth="1"/>
    <col min="2565" max="2565" width="7.7109375" style="48" customWidth="1"/>
    <col min="2566" max="2566" width="21.85546875" style="48" customWidth="1"/>
    <col min="2567" max="2567" width="8.42578125" style="48" customWidth="1"/>
    <col min="2568" max="2569" width="2.42578125" style="48" customWidth="1"/>
    <col min="2570" max="2570" width="6.28515625" style="48" customWidth="1"/>
    <col min="2571" max="2571" width="5" style="48" customWidth="1"/>
    <col min="2572" max="2572" width="69.7109375" style="48" customWidth="1"/>
    <col min="2573" max="2574" width="0" style="48" hidden="1" customWidth="1"/>
    <col min="2575" max="2575" width="10.28515625" style="48" customWidth="1"/>
    <col min="2576" max="2576" width="10.140625" style="48" customWidth="1"/>
    <col min="2577" max="2816" width="8.85546875" style="48"/>
    <col min="2817" max="2818" width="10.140625" style="48" customWidth="1"/>
    <col min="2819" max="2819" width="9.42578125" style="48" customWidth="1"/>
    <col min="2820" max="2820" width="13.42578125" style="48" customWidth="1"/>
    <col min="2821" max="2821" width="7.7109375" style="48" customWidth="1"/>
    <col min="2822" max="2822" width="21.85546875" style="48" customWidth="1"/>
    <col min="2823" max="2823" width="8.42578125" style="48" customWidth="1"/>
    <col min="2824" max="2825" width="2.42578125" style="48" customWidth="1"/>
    <col min="2826" max="2826" width="6.28515625" style="48" customWidth="1"/>
    <col min="2827" max="2827" width="5" style="48" customWidth="1"/>
    <col min="2828" max="2828" width="69.7109375" style="48" customWidth="1"/>
    <col min="2829" max="2830" width="0" style="48" hidden="1" customWidth="1"/>
    <col min="2831" max="2831" width="10.28515625" style="48" customWidth="1"/>
    <col min="2832" max="2832" width="10.140625" style="48" customWidth="1"/>
    <col min="2833" max="3072" width="8.85546875" style="48"/>
    <col min="3073" max="3074" width="10.140625" style="48" customWidth="1"/>
    <col min="3075" max="3075" width="9.42578125" style="48" customWidth="1"/>
    <col min="3076" max="3076" width="13.42578125" style="48" customWidth="1"/>
    <col min="3077" max="3077" width="7.7109375" style="48" customWidth="1"/>
    <col min="3078" max="3078" width="21.85546875" style="48" customWidth="1"/>
    <col min="3079" max="3079" width="8.42578125" style="48" customWidth="1"/>
    <col min="3080" max="3081" width="2.42578125" style="48" customWidth="1"/>
    <col min="3082" max="3082" width="6.28515625" style="48" customWidth="1"/>
    <col min="3083" max="3083" width="5" style="48" customWidth="1"/>
    <col min="3084" max="3084" width="69.7109375" style="48" customWidth="1"/>
    <col min="3085" max="3086" width="0" style="48" hidden="1" customWidth="1"/>
    <col min="3087" max="3087" width="10.28515625" style="48" customWidth="1"/>
    <col min="3088" max="3088" width="10.140625" style="48" customWidth="1"/>
    <col min="3089" max="3328" width="8.85546875" style="48"/>
    <col min="3329" max="3330" width="10.140625" style="48" customWidth="1"/>
    <col min="3331" max="3331" width="9.42578125" style="48" customWidth="1"/>
    <col min="3332" max="3332" width="13.42578125" style="48" customWidth="1"/>
    <col min="3333" max="3333" width="7.7109375" style="48" customWidth="1"/>
    <col min="3334" max="3334" width="21.85546875" style="48" customWidth="1"/>
    <col min="3335" max="3335" width="8.42578125" style="48" customWidth="1"/>
    <col min="3336" max="3337" width="2.42578125" style="48" customWidth="1"/>
    <col min="3338" max="3338" width="6.28515625" style="48" customWidth="1"/>
    <col min="3339" max="3339" width="5" style="48" customWidth="1"/>
    <col min="3340" max="3340" width="69.7109375" style="48" customWidth="1"/>
    <col min="3341" max="3342" width="0" style="48" hidden="1" customWidth="1"/>
    <col min="3343" max="3343" width="10.28515625" style="48" customWidth="1"/>
    <col min="3344" max="3344" width="10.140625" style="48" customWidth="1"/>
    <col min="3345" max="3584" width="8.85546875" style="48"/>
    <col min="3585" max="3586" width="10.140625" style="48" customWidth="1"/>
    <col min="3587" max="3587" width="9.42578125" style="48" customWidth="1"/>
    <col min="3588" max="3588" width="13.42578125" style="48" customWidth="1"/>
    <col min="3589" max="3589" width="7.7109375" style="48" customWidth="1"/>
    <col min="3590" max="3590" width="21.85546875" style="48" customWidth="1"/>
    <col min="3591" max="3591" width="8.42578125" style="48" customWidth="1"/>
    <col min="3592" max="3593" width="2.42578125" style="48" customWidth="1"/>
    <col min="3594" max="3594" width="6.28515625" style="48" customWidth="1"/>
    <col min="3595" max="3595" width="5" style="48" customWidth="1"/>
    <col min="3596" max="3596" width="69.7109375" style="48" customWidth="1"/>
    <col min="3597" max="3598" width="0" style="48" hidden="1" customWidth="1"/>
    <col min="3599" max="3599" width="10.28515625" style="48" customWidth="1"/>
    <col min="3600" max="3600" width="10.140625" style="48" customWidth="1"/>
    <col min="3601" max="3840" width="8.85546875" style="48"/>
    <col min="3841" max="3842" width="10.140625" style="48" customWidth="1"/>
    <col min="3843" max="3843" width="9.42578125" style="48" customWidth="1"/>
    <col min="3844" max="3844" width="13.42578125" style="48" customWidth="1"/>
    <col min="3845" max="3845" width="7.7109375" style="48" customWidth="1"/>
    <col min="3846" max="3846" width="21.85546875" style="48" customWidth="1"/>
    <col min="3847" max="3847" width="8.42578125" style="48" customWidth="1"/>
    <col min="3848" max="3849" width="2.42578125" style="48" customWidth="1"/>
    <col min="3850" max="3850" width="6.28515625" style="48" customWidth="1"/>
    <col min="3851" max="3851" width="5" style="48" customWidth="1"/>
    <col min="3852" max="3852" width="69.7109375" style="48" customWidth="1"/>
    <col min="3853" max="3854" width="0" style="48" hidden="1" customWidth="1"/>
    <col min="3855" max="3855" width="10.28515625" style="48" customWidth="1"/>
    <col min="3856" max="3856" width="10.140625" style="48" customWidth="1"/>
    <col min="3857" max="4096" width="8.85546875" style="48"/>
    <col min="4097" max="4098" width="10.140625" style="48" customWidth="1"/>
    <col min="4099" max="4099" width="9.42578125" style="48" customWidth="1"/>
    <col min="4100" max="4100" width="13.42578125" style="48" customWidth="1"/>
    <col min="4101" max="4101" width="7.7109375" style="48" customWidth="1"/>
    <col min="4102" max="4102" width="21.85546875" style="48" customWidth="1"/>
    <col min="4103" max="4103" width="8.42578125" style="48" customWidth="1"/>
    <col min="4104" max="4105" width="2.42578125" style="48" customWidth="1"/>
    <col min="4106" max="4106" width="6.28515625" style="48" customWidth="1"/>
    <col min="4107" max="4107" width="5" style="48" customWidth="1"/>
    <col min="4108" max="4108" width="69.7109375" style="48" customWidth="1"/>
    <col min="4109" max="4110" width="0" style="48" hidden="1" customWidth="1"/>
    <col min="4111" max="4111" width="10.28515625" style="48" customWidth="1"/>
    <col min="4112" max="4112" width="10.140625" style="48" customWidth="1"/>
    <col min="4113" max="4352" width="8.85546875" style="48"/>
    <col min="4353" max="4354" width="10.140625" style="48" customWidth="1"/>
    <col min="4355" max="4355" width="9.42578125" style="48" customWidth="1"/>
    <col min="4356" max="4356" width="13.42578125" style="48" customWidth="1"/>
    <col min="4357" max="4357" width="7.7109375" style="48" customWidth="1"/>
    <col min="4358" max="4358" width="21.85546875" style="48" customWidth="1"/>
    <col min="4359" max="4359" width="8.42578125" style="48" customWidth="1"/>
    <col min="4360" max="4361" width="2.42578125" style="48" customWidth="1"/>
    <col min="4362" max="4362" width="6.28515625" style="48" customWidth="1"/>
    <col min="4363" max="4363" width="5" style="48" customWidth="1"/>
    <col min="4364" max="4364" width="69.7109375" style="48" customWidth="1"/>
    <col min="4365" max="4366" width="0" style="48" hidden="1" customWidth="1"/>
    <col min="4367" max="4367" width="10.28515625" style="48" customWidth="1"/>
    <col min="4368" max="4368" width="10.140625" style="48" customWidth="1"/>
    <col min="4369" max="4608" width="8.85546875" style="48"/>
    <col min="4609" max="4610" width="10.140625" style="48" customWidth="1"/>
    <col min="4611" max="4611" width="9.42578125" style="48" customWidth="1"/>
    <col min="4612" max="4612" width="13.42578125" style="48" customWidth="1"/>
    <col min="4613" max="4613" width="7.7109375" style="48" customWidth="1"/>
    <col min="4614" max="4614" width="21.85546875" style="48" customWidth="1"/>
    <col min="4615" max="4615" width="8.42578125" style="48" customWidth="1"/>
    <col min="4616" max="4617" width="2.42578125" style="48" customWidth="1"/>
    <col min="4618" max="4618" width="6.28515625" style="48" customWidth="1"/>
    <col min="4619" max="4619" width="5" style="48" customWidth="1"/>
    <col min="4620" max="4620" width="69.7109375" style="48" customWidth="1"/>
    <col min="4621" max="4622" width="0" style="48" hidden="1" customWidth="1"/>
    <col min="4623" max="4623" width="10.28515625" style="48" customWidth="1"/>
    <col min="4624" max="4624" width="10.140625" style="48" customWidth="1"/>
    <col min="4625" max="4864" width="8.85546875" style="48"/>
    <col min="4865" max="4866" width="10.140625" style="48" customWidth="1"/>
    <col min="4867" max="4867" width="9.42578125" style="48" customWidth="1"/>
    <col min="4868" max="4868" width="13.42578125" style="48" customWidth="1"/>
    <col min="4869" max="4869" width="7.7109375" style="48" customWidth="1"/>
    <col min="4870" max="4870" width="21.85546875" style="48" customWidth="1"/>
    <col min="4871" max="4871" width="8.42578125" style="48" customWidth="1"/>
    <col min="4872" max="4873" width="2.42578125" style="48" customWidth="1"/>
    <col min="4874" max="4874" width="6.28515625" style="48" customWidth="1"/>
    <col min="4875" max="4875" width="5" style="48" customWidth="1"/>
    <col min="4876" max="4876" width="69.7109375" style="48" customWidth="1"/>
    <col min="4877" max="4878" width="0" style="48" hidden="1" customWidth="1"/>
    <col min="4879" max="4879" width="10.28515625" style="48" customWidth="1"/>
    <col min="4880" max="4880" width="10.140625" style="48" customWidth="1"/>
    <col min="4881" max="5120" width="8.85546875" style="48"/>
    <col min="5121" max="5122" width="10.140625" style="48" customWidth="1"/>
    <col min="5123" max="5123" width="9.42578125" style="48" customWidth="1"/>
    <col min="5124" max="5124" width="13.42578125" style="48" customWidth="1"/>
    <col min="5125" max="5125" width="7.7109375" style="48" customWidth="1"/>
    <col min="5126" max="5126" width="21.85546875" style="48" customWidth="1"/>
    <col min="5127" max="5127" width="8.42578125" style="48" customWidth="1"/>
    <col min="5128" max="5129" width="2.42578125" style="48" customWidth="1"/>
    <col min="5130" max="5130" width="6.28515625" style="48" customWidth="1"/>
    <col min="5131" max="5131" width="5" style="48" customWidth="1"/>
    <col min="5132" max="5132" width="69.7109375" style="48" customWidth="1"/>
    <col min="5133" max="5134" width="0" style="48" hidden="1" customWidth="1"/>
    <col min="5135" max="5135" width="10.28515625" style="48" customWidth="1"/>
    <col min="5136" max="5136" width="10.140625" style="48" customWidth="1"/>
    <col min="5137" max="5376" width="8.85546875" style="48"/>
    <col min="5377" max="5378" width="10.140625" style="48" customWidth="1"/>
    <col min="5379" max="5379" width="9.42578125" style="48" customWidth="1"/>
    <col min="5380" max="5380" width="13.42578125" style="48" customWidth="1"/>
    <col min="5381" max="5381" width="7.7109375" style="48" customWidth="1"/>
    <col min="5382" max="5382" width="21.85546875" style="48" customWidth="1"/>
    <col min="5383" max="5383" width="8.42578125" style="48" customWidth="1"/>
    <col min="5384" max="5385" width="2.42578125" style="48" customWidth="1"/>
    <col min="5386" max="5386" width="6.28515625" style="48" customWidth="1"/>
    <col min="5387" max="5387" width="5" style="48" customWidth="1"/>
    <col min="5388" max="5388" width="69.7109375" style="48" customWidth="1"/>
    <col min="5389" max="5390" width="0" style="48" hidden="1" customWidth="1"/>
    <col min="5391" max="5391" width="10.28515625" style="48" customWidth="1"/>
    <col min="5392" max="5392" width="10.140625" style="48" customWidth="1"/>
    <col min="5393" max="5632" width="8.85546875" style="48"/>
    <col min="5633" max="5634" width="10.140625" style="48" customWidth="1"/>
    <col min="5635" max="5635" width="9.42578125" style="48" customWidth="1"/>
    <col min="5636" max="5636" width="13.42578125" style="48" customWidth="1"/>
    <col min="5637" max="5637" width="7.7109375" style="48" customWidth="1"/>
    <col min="5638" max="5638" width="21.85546875" style="48" customWidth="1"/>
    <col min="5639" max="5639" width="8.42578125" style="48" customWidth="1"/>
    <col min="5640" max="5641" width="2.42578125" style="48" customWidth="1"/>
    <col min="5642" max="5642" width="6.28515625" style="48" customWidth="1"/>
    <col min="5643" max="5643" width="5" style="48" customWidth="1"/>
    <col min="5644" max="5644" width="69.7109375" style="48" customWidth="1"/>
    <col min="5645" max="5646" width="0" style="48" hidden="1" customWidth="1"/>
    <col min="5647" max="5647" width="10.28515625" style="48" customWidth="1"/>
    <col min="5648" max="5648" width="10.140625" style="48" customWidth="1"/>
    <col min="5649" max="5888" width="8.85546875" style="48"/>
    <col min="5889" max="5890" width="10.140625" style="48" customWidth="1"/>
    <col min="5891" max="5891" width="9.42578125" style="48" customWidth="1"/>
    <col min="5892" max="5892" width="13.42578125" style="48" customWidth="1"/>
    <col min="5893" max="5893" width="7.7109375" style="48" customWidth="1"/>
    <col min="5894" max="5894" width="21.85546875" style="48" customWidth="1"/>
    <col min="5895" max="5895" width="8.42578125" style="48" customWidth="1"/>
    <col min="5896" max="5897" width="2.42578125" style="48" customWidth="1"/>
    <col min="5898" max="5898" width="6.28515625" style="48" customWidth="1"/>
    <col min="5899" max="5899" width="5" style="48" customWidth="1"/>
    <col min="5900" max="5900" width="69.7109375" style="48" customWidth="1"/>
    <col min="5901" max="5902" width="0" style="48" hidden="1" customWidth="1"/>
    <col min="5903" max="5903" width="10.28515625" style="48" customWidth="1"/>
    <col min="5904" max="5904" width="10.140625" style="48" customWidth="1"/>
    <col min="5905" max="6144" width="8.85546875" style="48"/>
    <col min="6145" max="6146" width="10.140625" style="48" customWidth="1"/>
    <col min="6147" max="6147" width="9.42578125" style="48" customWidth="1"/>
    <col min="6148" max="6148" width="13.42578125" style="48" customWidth="1"/>
    <col min="6149" max="6149" width="7.7109375" style="48" customWidth="1"/>
    <col min="6150" max="6150" width="21.85546875" style="48" customWidth="1"/>
    <col min="6151" max="6151" width="8.42578125" style="48" customWidth="1"/>
    <col min="6152" max="6153" width="2.42578125" style="48" customWidth="1"/>
    <col min="6154" max="6154" width="6.28515625" style="48" customWidth="1"/>
    <col min="6155" max="6155" width="5" style="48" customWidth="1"/>
    <col min="6156" max="6156" width="69.7109375" style="48" customWidth="1"/>
    <col min="6157" max="6158" width="0" style="48" hidden="1" customWidth="1"/>
    <col min="6159" max="6159" width="10.28515625" style="48" customWidth="1"/>
    <col min="6160" max="6160" width="10.140625" style="48" customWidth="1"/>
    <col min="6161" max="6400" width="8.85546875" style="48"/>
    <col min="6401" max="6402" width="10.140625" style="48" customWidth="1"/>
    <col min="6403" max="6403" width="9.42578125" style="48" customWidth="1"/>
    <col min="6404" max="6404" width="13.42578125" style="48" customWidth="1"/>
    <col min="6405" max="6405" width="7.7109375" style="48" customWidth="1"/>
    <col min="6406" max="6406" width="21.85546875" style="48" customWidth="1"/>
    <col min="6407" max="6407" width="8.42578125" style="48" customWidth="1"/>
    <col min="6408" max="6409" width="2.42578125" style="48" customWidth="1"/>
    <col min="6410" max="6410" width="6.28515625" style="48" customWidth="1"/>
    <col min="6411" max="6411" width="5" style="48" customWidth="1"/>
    <col min="6412" max="6412" width="69.7109375" style="48" customWidth="1"/>
    <col min="6413" max="6414" width="0" style="48" hidden="1" customWidth="1"/>
    <col min="6415" max="6415" width="10.28515625" style="48" customWidth="1"/>
    <col min="6416" max="6416" width="10.140625" style="48" customWidth="1"/>
    <col min="6417" max="6656" width="8.85546875" style="48"/>
    <col min="6657" max="6658" width="10.140625" style="48" customWidth="1"/>
    <col min="6659" max="6659" width="9.42578125" style="48" customWidth="1"/>
    <col min="6660" max="6660" width="13.42578125" style="48" customWidth="1"/>
    <col min="6661" max="6661" width="7.7109375" style="48" customWidth="1"/>
    <col min="6662" max="6662" width="21.85546875" style="48" customWidth="1"/>
    <col min="6663" max="6663" width="8.42578125" style="48" customWidth="1"/>
    <col min="6664" max="6665" width="2.42578125" style="48" customWidth="1"/>
    <col min="6666" max="6666" width="6.28515625" style="48" customWidth="1"/>
    <col min="6667" max="6667" width="5" style="48" customWidth="1"/>
    <col min="6668" max="6668" width="69.7109375" style="48" customWidth="1"/>
    <col min="6669" max="6670" width="0" style="48" hidden="1" customWidth="1"/>
    <col min="6671" max="6671" width="10.28515625" style="48" customWidth="1"/>
    <col min="6672" max="6672" width="10.140625" style="48" customWidth="1"/>
    <col min="6673" max="6912" width="8.85546875" style="48"/>
    <col min="6913" max="6914" width="10.140625" style="48" customWidth="1"/>
    <col min="6915" max="6915" width="9.42578125" style="48" customWidth="1"/>
    <col min="6916" max="6916" width="13.42578125" style="48" customWidth="1"/>
    <col min="6917" max="6917" width="7.7109375" style="48" customWidth="1"/>
    <col min="6918" max="6918" width="21.85546875" style="48" customWidth="1"/>
    <col min="6919" max="6919" width="8.42578125" style="48" customWidth="1"/>
    <col min="6920" max="6921" width="2.42578125" style="48" customWidth="1"/>
    <col min="6922" max="6922" width="6.28515625" style="48" customWidth="1"/>
    <col min="6923" max="6923" width="5" style="48" customWidth="1"/>
    <col min="6924" max="6924" width="69.7109375" style="48" customWidth="1"/>
    <col min="6925" max="6926" width="0" style="48" hidden="1" customWidth="1"/>
    <col min="6927" max="6927" width="10.28515625" style="48" customWidth="1"/>
    <col min="6928" max="6928" width="10.140625" style="48" customWidth="1"/>
    <col min="6929" max="7168" width="8.85546875" style="48"/>
    <col min="7169" max="7170" width="10.140625" style="48" customWidth="1"/>
    <col min="7171" max="7171" width="9.42578125" style="48" customWidth="1"/>
    <col min="7172" max="7172" width="13.42578125" style="48" customWidth="1"/>
    <col min="7173" max="7173" width="7.7109375" style="48" customWidth="1"/>
    <col min="7174" max="7174" width="21.85546875" style="48" customWidth="1"/>
    <col min="7175" max="7175" width="8.42578125" style="48" customWidth="1"/>
    <col min="7176" max="7177" width="2.42578125" style="48" customWidth="1"/>
    <col min="7178" max="7178" width="6.28515625" style="48" customWidth="1"/>
    <col min="7179" max="7179" width="5" style="48" customWidth="1"/>
    <col min="7180" max="7180" width="69.7109375" style="48" customWidth="1"/>
    <col min="7181" max="7182" width="0" style="48" hidden="1" customWidth="1"/>
    <col min="7183" max="7183" width="10.28515625" style="48" customWidth="1"/>
    <col min="7184" max="7184" width="10.140625" style="48" customWidth="1"/>
    <col min="7185" max="7424" width="8.85546875" style="48"/>
    <col min="7425" max="7426" width="10.140625" style="48" customWidth="1"/>
    <col min="7427" max="7427" width="9.42578125" style="48" customWidth="1"/>
    <col min="7428" max="7428" width="13.42578125" style="48" customWidth="1"/>
    <col min="7429" max="7429" width="7.7109375" style="48" customWidth="1"/>
    <col min="7430" max="7430" width="21.85546875" style="48" customWidth="1"/>
    <col min="7431" max="7431" width="8.42578125" style="48" customWidth="1"/>
    <col min="7432" max="7433" width="2.42578125" style="48" customWidth="1"/>
    <col min="7434" max="7434" width="6.28515625" style="48" customWidth="1"/>
    <col min="7435" max="7435" width="5" style="48" customWidth="1"/>
    <col min="7436" max="7436" width="69.7109375" style="48" customWidth="1"/>
    <col min="7437" max="7438" width="0" style="48" hidden="1" customWidth="1"/>
    <col min="7439" max="7439" width="10.28515625" style="48" customWidth="1"/>
    <col min="7440" max="7440" width="10.140625" style="48" customWidth="1"/>
    <col min="7441" max="7680" width="8.85546875" style="48"/>
    <col min="7681" max="7682" width="10.140625" style="48" customWidth="1"/>
    <col min="7683" max="7683" width="9.42578125" style="48" customWidth="1"/>
    <col min="7684" max="7684" width="13.42578125" style="48" customWidth="1"/>
    <col min="7685" max="7685" width="7.7109375" style="48" customWidth="1"/>
    <col min="7686" max="7686" width="21.85546875" style="48" customWidth="1"/>
    <col min="7687" max="7687" width="8.42578125" style="48" customWidth="1"/>
    <col min="7688" max="7689" width="2.42578125" style="48" customWidth="1"/>
    <col min="7690" max="7690" width="6.28515625" style="48" customWidth="1"/>
    <col min="7691" max="7691" width="5" style="48" customWidth="1"/>
    <col min="7692" max="7692" width="69.7109375" style="48" customWidth="1"/>
    <col min="7693" max="7694" width="0" style="48" hidden="1" customWidth="1"/>
    <col min="7695" max="7695" width="10.28515625" style="48" customWidth="1"/>
    <col min="7696" max="7696" width="10.140625" style="48" customWidth="1"/>
    <col min="7697" max="7936" width="8.85546875" style="48"/>
    <col min="7937" max="7938" width="10.140625" style="48" customWidth="1"/>
    <col min="7939" max="7939" width="9.42578125" style="48" customWidth="1"/>
    <col min="7940" max="7940" width="13.42578125" style="48" customWidth="1"/>
    <col min="7941" max="7941" width="7.7109375" style="48" customWidth="1"/>
    <col min="7942" max="7942" width="21.85546875" style="48" customWidth="1"/>
    <col min="7943" max="7943" width="8.42578125" style="48" customWidth="1"/>
    <col min="7944" max="7945" width="2.42578125" style="48" customWidth="1"/>
    <col min="7946" max="7946" width="6.28515625" style="48" customWidth="1"/>
    <col min="7947" max="7947" width="5" style="48" customWidth="1"/>
    <col min="7948" max="7948" width="69.7109375" style="48" customWidth="1"/>
    <col min="7949" max="7950" width="0" style="48" hidden="1" customWidth="1"/>
    <col min="7951" max="7951" width="10.28515625" style="48" customWidth="1"/>
    <col min="7952" max="7952" width="10.140625" style="48" customWidth="1"/>
    <col min="7953" max="8192" width="8.85546875" style="48"/>
    <col min="8193" max="8194" width="10.140625" style="48" customWidth="1"/>
    <col min="8195" max="8195" width="9.42578125" style="48" customWidth="1"/>
    <col min="8196" max="8196" width="13.42578125" style="48" customWidth="1"/>
    <col min="8197" max="8197" width="7.7109375" style="48" customWidth="1"/>
    <col min="8198" max="8198" width="21.85546875" style="48" customWidth="1"/>
    <col min="8199" max="8199" width="8.42578125" style="48" customWidth="1"/>
    <col min="8200" max="8201" width="2.42578125" style="48" customWidth="1"/>
    <col min="8202" max="8202" width="6.28515625" style="48" customWidth="1"/>
    <col min="8203" max="8203" width="5" style="48" customWidth="1"/>
    <col min="8204" max="8204" width="69.7109375" style="48" customWidth="1"/>
    <col min="8205" max="8206" width="0" style="48" hidden="1" customWidth="1"/>
    <col min="8207" max="8207" width="10.28515625" style="48" customWidth="1"/>
    <col min="8208" max="8208" width="10.140625" style="48" customWidth="1"/>
    <col min="8209" max="8448" width="8.85546875" style="48"/>
    <col min="8449" max="8450" width="10.140625" style="48" customWidth="1"/>
    <col min="8451" max="8451" width="9.42578125" style="48" customWidth="1"/>
    <col min="8452" max="8452" width="13.42578125" style="48" customWidth="1"/>
    <col min="8453" max="8453" width="7.7109375" style="48" customWidth="1"/>
    <col min="8454" max="8454" width="21.85546875" style="48" customWidth="1"/>
    <col min="8455" max="8455" width="8.42578125" style="48" customWidth="1"/>
    <col min="8456" max="8457" width="2.42578125" style="48" customWidth="1"/>
    <col min="8458" max="8458" width="6.28515625" style="48" customWidth="1"/>
    <col min="8459" max="8459" width="5" style="48" customWidth="1"/>
    <col min="8460" max="8460" width="69.7109375" style="48" customWidth="1"/>
    <col min="8461" max="8462" width="0" style="48" hidden="1" customWidth="1"/>
    <col min="8463" max="8463" width="10.28515625" style="48" customWidth="1"/>
    <col min="8464" max="8464" width="10.140625" style="48" customWidth="1"/>
    <col min="8465" max="8704" width="8.85546875" style="48"/>
    <col min="8705" max="8706" width="10.140625" style="48" customWidth="1"/>
    <col min="8707" max="8707" width="9.42578125" style="48" customWidth="1"/>
    <col min="8708" max="8708" width="13.42578125" style="48" customWidth="1"/>
    <col min="8709" max="8709" width="7.7109375" style="48" customWidth="1"/>
    <col min="8710" max="8710" width="21.85546875" style="48" customWidth="1"/>
    <col min="8711" max="8711" width="8.42578125" style="48" customWidth="1"/>
    <col min="8712" max="8713" width="2.42578125" style="48" customWidth="1"/>
    <col min="8714" max="8714" width="6.28515625" style="48" customWidth="1"/>
    <col min="8715" max="8715" width="5" style="48" customWidth="1"/>
    <col min="8716" max="8716" width="69.7109375" style="48" customWidth="1"/>
    <col min="8717" max="8718" width="0" style="48" hidden="1" customWidth="1"/>
    <col min="8719" max="8719" width="10.28515625" style="48" customWidth="1"/>
    <col min="8720" max="8720" width="10.140625" style="48" customWidth="1"/>
    <col min="8721" max="8960" width="8.85546875" style="48"/>
    <col min="8961" max="8962" width="10.140625" style="48" customWidth="1"/>
    <col min="8963" max="8963" width="9.42578125" style="48" customWidth="1"/>
    <col min="8964" max="8964" width="13.42578125" style="48" customWidth="1"/>
    <col min="8965" max="8965" width="7.7109375" style="48" customWidth="1"/>
    <col min="8966" max="8966" width="21.85546875" style="48" customWidth="1"/>
    <col min="8967" max="8967" width="8.42578125" style="48" customWidth="1"/>
    <col min="8968" max="8969" width="2.42578125" style="48" customWidth="1"/>
    <col min="8970" max="8970" width="6.28515625" style="48" customWidth="1"/>
    <col min="8971" max="8971" width="5" style="48" customWidth="1"/>
    <col min="8972" max="8972" width="69.7109375" style="48" customWidth="1"/>
    <col min="8973" max="8974" width="0" style="48" hidden="1" customWidth="1"/>
    <col min="8975" max="8975" width="10.28515625" style="48" customWidth="1"/>
    <col min="8976" max="8976" width="10.140625" style="48" customWidth="1"/>
    <col min="8977" max="9216" width="8.85546875" style="48"/>
    <col min="9217" max="9218" width="10.140625" style="48" customWidth="1"/>
    <col min="9219" max="9219" width="9.42578125" style="48" customWidth="1"/>
    <col min="9220" max="9220" width="13.42578125" style="48" customWidth="1"/>
    <col min="9221" max="9221" width="7.7109375" style="48" customWidth="1"/>
    <col min="9222" max="9222" width="21.85546875" style="48" customWidth="1"/>
    <col min="9223" max="9223" width="8.42578125" style="48" customWidth="1"/>
    <col min="9224" max="9225" width="2.42578125" style="48" customWidth="1"/>
    <col min="9226" max="9226" width="6.28515625" style="48" customWidth="1"/>
    <col min="9227" max="9227" width="5" style="48" customWidth="1"/>
    <col min="9228" max="9228" width="69.7109375" style="48" customWidth="1"/>
    <col min="9229" max="9230" width="0" style="48" hidden="1" customWidth="1"/>
    <col min="9231" max="9231" width="10.28515625" style="48" customWidth="1"/>
    <col min="9232" max="9232" width="10.140625" style="48" customWidth="1"/>
    <col min="9233" max="9472" width="8.85546875" style="48"/>
    <col min="9473" max="9474" width="10.140625" style="48" customWidth="1"/>
    <col min="9475" max="9475" width="9.42578125" style="48" customWidth="1"/>
    <col min="9476" max="9476" width="13.42578125" style="48" customWidth="1"/>
    <col min="9477" max="9477" width="7.7109375" style="48" customWidth="1"/>
    <col min="9478" max="9478" width="21.85546875" style="48" customWidth="1"/>
    <col min="9479" max="9479" width="8.42578125" style="48" customWidth="1"/>
    <col min="9480" max="9481" width="2.42578125" style="48" customWidth="1"/>
    <col min="9482" max="9482" width="6.28515625" style="48" customWidth="1"/>
    <col min="9483" max="9483" width="5" style="48" customWidth="1"/>
    <col min="9484" max="9484" width="69.7109375" style="48" customWidth="1"/>
    <col min="9485" max="9486" width="0" style="48" hidden="1" customWidth="1"/>
    <col min="9487" max="9487" width="10.28515625" style="48" customWidth="1"/>
    <col min="9488" max="9488" width="10.140625" style="48" customWidth="1"/>
    <col min="9489" max="9728" width="8.85546875" style="48"/>
    <col min="9729" max="9730" width="10.140625" style="48" customWidth="1"/>
    <col min="9731" max="9731" width="9.42578125" style="48" customWidth="1"/>
    <col min="9732" max="9732" width="13.42578125" style="48" customWidth="1"/>
    <col min="9733" max="9733" width="7.7109375" style="48" customWidth="1"/>
    <col min="9734" max="9734" width="21.85546875" style="48" customWidth="1"/>
    <col min="9735" max="9735" width="8.42578125" style="48" customWidth="1"/>
    <col min="9736" max="9737" width="2.42578125" style="48" customWidth="1"/>
    <col min="9738" max="9738" width="6.28515625" style="48" customWidth="1"/>
    <col min="9739" max="9739" width="5" style="48" customWidth="1"/>
    <col min="9740" max="9740" width="69.7109375" style="48" customWidth="1"/>
    <col min="9741" max="9742" width="0" style="48" hidden="1" customWidth="1"/>
    <col min="9743" max="9743" width="10.28515625" style="48" customWidth="1"/>
    <col min="9744" max="9744" width="10.140625" style="48" customWidth="1"/>
    <col min="9745" max="9984" width="8.85546875" style="48"/>
    <col min="9985" max="9986" width="10.140625" style="48" customWidth="1"/>
    <col min="9987" max="9987" width="9.42578125" style="48" customWidth="1"/>
    <col min="9988" max="9988" width="13.42578125" style="48" customWidth="1"/>
    <col min="9989" max="9989" width="7.7109375" style="48" customWidth="1"/>
    <col min="9990" max="9990" width="21.85546875" style="48" customWidth="1"/>
    <col min="9991" max="9991" width="8.42578125" style="48" customWidth="1"/>
    <col min="9992" max="9993" width="2.42578125" style="48" customWidth="1"/>
    <col min="9994" max="9994" width="6.28515625" style="48" customWidth="1"/>
    <col min="9995" max="9995" width="5" style="48" customWidth="1"/>
    <col min="9996" max="9996" width="69.7109375" style="48" customWidth="1"/>
    <col min="9997" max="9998" width="0" style="48" hidden="1" customWidth="1"/>
    <col min="9999" max="9999" width="10.28515625" style="48" customWidth="1"/>
    <col min="10000" max="10000" width="10.140625" style="48" customWidth="1"/>
    <col min="10001" max="10240" width="8.85546875" style="48"/>
    <col min="10241" max="10242" width="10.140625" style="48" customWidth="1"/>
    <col min="10243" max="10243" width="9.42578125" style="48" customWidth="1"/>
    <col min="10244" max="10244" width="13.42578125" style="48" customWidth="1"/>
    <col min="10245" max="10245" width="7.7109375" style="48" customWidth="1"/>
    <col min="10246" max="10246" width="21.85546875" style="48" customWidth="1"/>
    <col min="10247" max="10247" width="8.42578125" style="48" customWidth="1"/>
    <col min="10248" max="10249" width="2.42578125" style="48" customWidth="1"/>
    <col min="10250" max="10250" width="6.28515625" style="48" customWidth="1"/>
    <col min="10251" max="10251" width="5" style="48" customWidth="1"/>
    <col min="10252" max="10252" width="69.7109375" style="48" customWidth="1"/>
    <col min="10253" max="10254" width="0" style="48" hidden="1" customWidth="1"/>
    <col min="10255" max="10255" width="10.28515625" style="48" customWidth="1"/>
    <col min="10256" max="10256" width="10.140625" style="48" customWidth="1"/>
    <col min="10257" max="10496" width="8.85546875" style="48"/>
    <col min="10497" max="10498" width="10.140625" style="48" customWidth="1"/>
    <col min="10499" max="10499" width="9.42578125" style="48" customWidth="1"/>
    <col min="10500" max="10500" width="13.42578125" style="48" customWidth="1"/>
    <col min="10501" max="10501" width="7.7109375" style="48" customWidth="1"/>
    <col min="10502" max="10502" width="21.85546875" style="48" customWidth="1"/>
    <col min="10503" max="10503" width="8.42578125" style="48" customWidth="1"/>
    <col min="10504" max="10505" width="2.42578125" style="48" customWidth="1"/>
    <col min="10506" max="10506" width="6.28515625" style="48" customWidth="1"/>
    <col min="10507" max="10507" width="5" style="48" customWidth="1"/>
    <col min="10508" max="10508" width="69.7109375" style="48" customWidth="1"/>
    <col min="10509" max="10510" width="0" style="48" hidden="1" customWidth="1"/>
    <col min="10511" max="10511" width="10.28515625" style="48" customWidth="1"/>
    <col min="10512" max="10512" width="10.140625" style="48" customWidth="1"/>
    <col min="10513" max="10752" width="8.85546875" style="48"/>
    <col min="10753" max="10754" width="10.140625" style="48" customWidth="1"/>
    <col min="10755" max="10755" width="9.42578125" style="48" customWidth="1"/>
    <col min="10756" max="10756" width="13.42578125" style="48" customWidth="1"/>
    <col min="10757" max="10757" width="7.7109375" style="48" customWidth="1"/>
    <col min="10758" max="10758" width="21.85546875" style="48" customWidth="1"/>
    <col min="10759" max="10759" width="8.42578125" style="48" customWidth="1"/>
    <col min="10760" max="10761" width="2.42578125" style="48" customWidth="1"/>
    <col min="10762" max="10762" width="6.28515625" style="48" customWidth="1"/>
    <col min="10763" max="10763" width="5" style="48" customWidth="1"/>
    <col min="10764" max="10764" width="69.7109375" style="48" customWidth="1"/>
    <col min="10765" max="10766" width="0" style="48" hidden="1" customWidth="1"/>
    <col min="10767" max="10767" width="10.28515625" style="48" customWidth="1"/>
    <col min="10768" max="10768" width="10.140625" style="48" customWidth="1"/>
    <col min="10769" max="11008" width="8.85546875" style="48"/>
    <col min="11009" max="11010" width="10.140625" style="48" customWidth="1"/>
    <col min="11011" max="11011" width="9.42578125" style="48" customWidth="1"/>
    <col min="11012" max="11012" width="13.42578125" style="48" customWidth="1"/>
    <col min="11013" max="11013" width="7.7109375" style="48" customWidth="1"/>
    <col min="11014" max="11014" width="21.85546875" style="48" customWidth="1"/>
    <col min="11015" max="11015" width="8.42578125" style="48" customWidth="1"/>
    <col min="11016" max="11017" width="2.42578125" style="48" customWidth="1"/>
    <col min="11018" max="11018" width="6.28515625" style="48" customWidth="1"/>
    <col min="11019" max="11019" width="5" style="48" customWidth="1"/>
    <col min="11020" max="11020" width="69.7109375" style="48" customWidth="1"/>
    <col min="11021" max="11022" width="0" style="48" hidden="1" customWidth="1"/>
    <col min="11023" max="11023" width="10.28515625" style="48" customWidth="1"/>
    <col min="11024" max="11024" width="10.140625" style="48" customWidth="1"/>
    <col min="11025" max="11264" width="8.85546875" style="48"/>
    <col min="11265" max="11266" width="10.140625" style="48" customWidth="1"/>
    <col min="11267" max="11267" width="9.42578125" style="48" customWidth="1"/>
    <col min="11268" max="11268" width="13.42578125" style="48" customWidth="1"/>
    <col min="11269" max="11269" width="7.7109375" style="48" customWidth="1"/>
    <col min="11270" max="11270" width="21.85546875" style="48" customWidth="1"/>
    <col min="11271" max="11271" width="8.42578125" style="48" customWidth="1"/>
    <col min="11272" max="11273" width="2.42578125" style="48" customWidth="1"/>
    <col min="11274" max="11274" width="6.28515625" style="48" customWidth="1"/>
    <col min="11275" max="11275" width="5" style="48" customWidth="1"/>
    <col min="11276" max="11276" width="69.7109375" style="48" customWidth="1"/>
    <col min="11277" max="11278" width="0" style="48" hidden="1" customWidth="1"/>
    <col min="11279" max="11279" width="10.28515625" style="48" customWidth="1"/>
    <col min="11280" max="11280" width="10.140625" style="48" customWidth="1"/>
    <col min="11281" max="11520" width="8.85546875" style="48"/>
    <col min="11521" max="11522" width="10.140625" style="48" customWidth="1"/>
    <col min="11523" max="11523" width="9.42578125" style="48" customWidth="1"/>
    <col min="11524" max="11524" width="13.42578125" style="48" customWidth="1"/>
    <col min="11525" max="11525" width="7.7109375" style="48" customWidth="1"/>
    <col min="11526" max="11526" width="21.85546875" style="48" customWidth="1"/>
    <col min="11527" max="11527" width="8.42578125" style="48" customWidth="1"/>
    <col min="11528" max="11529" width="2.42578125" style="48" customWidth="1"/>
    <col min="11530" max="11530" width="6.28515625" style="48" customWidth="1"/>
    <col min="11531" max="11531" width="5" style="48" customWidth="1"/>
    <col min="11532" max="11532" width="69.7109375" style="48" customWidth="1"/>
    <col min="11533" max="11534" width="0" style="48" hidden="1" customWidth="1"/>
    <col min="11535" max="11535" width="10.28515625" style="48" customWidth="1"/>
    <col min="11536" max="11536" width="10.140625" style="48" customWidth="1"/>
    <col min="11537" max="11776" width="8.85546875" style="48"/>
    <col min="11777" max="11778" width="10.140625" style="48" customWidth="1"/>
    <col min="11779" max="11779" width="9.42578125" style="48" customWidth="1"/>
    <col min="11780" max="11780" width="13.42578125" style="48" customWidth="1"/>
    <col min="11781" max="11781" width="7.7109375" style="48" customWidth="1"/>
    <col min="11782" max="11782" width="21.85546875" style="48" customWidth="1"/>
    <col min="11783" max="11783" width="8.42578125" style="48" customWidth="1"/>
    <col min="11784" max="11785" width="2.42578125" style="48" customWidth="1"/>
    <col min="11786" max="11786" width="6.28515625" style="48" customWidth="1"/>
    <col min="11787" max="11787" width="5" style="48" customWidth="1"/>
    <col min="11788" max="11788" width="69.7109375" style="48" customWidth="1"/>
    <col min="11789" max="11790" width="0" style="48" hidden="1" customWidth="1"/>
    <col min="11791" max="11791" width="10.28515625" style="48" customWidth="1"/>
    <col min="11792" max="11792" width="10.140625" style="48" customWidth="1"/>
    <col min="11793" max="12032" width="8.85546875" style="48"/>
    <col min="12033" max="12034" width="10.140625" style="48" customWidth="1"/>
    <col min="12035" max="12035" width="9.42578125" style="48" customWidth="1"/>
    <col min="12036" max="12036" width="13.42578125" style="48" customWidth="1"/>
    <col min="12037" max="12037" width="7.7109375" style="48" customWidth="1"/>
    <col min="12038" max="12038" width="21.85546875" style="48" customWidth="1"/>
    <col min="12039" max="12039" width="8.42578125" style="48" customWidth="1"/>
    <col min="12040" max="12041" width="2.42578125" style="48" customWidth="1"/>
    <col min="12042" max="12042" width="6.28515625" style="48" customWidth="1"/>
    <col min="12043" max="12043" width="5" style="48" customWidth="1"/>
    <col min="12044" max="12044" width="69.7109375" style="48" customWidth="1"/>
    <col min="12045" max="12046" width="0" style="48" hidden="1" customWidth="1"/>
    <col min="12047" max="12047" width="10.28515625" style="48" customWidth="1"/>
    <col min="12048" max="12048" width="10.140625" style="48" customWidth="1"/>
    <col min="12049" max="12288" width="8.85546875" style="48"/>
    <col min="12289" max="12290" width="10.140625" style="48" customWidth="1"/>
    <col min="12291" max="12291" width="9.42578125" style="48" customWidth="1"/>
    <col min="12292" max="12292" width="13.42578125" style="48" customWidth="1"/>
    <col min="12293" max="12293" width="7.7109375" style="48" customWidth="1"/>
    <col min="12294" max="12294" width="21.85546875" style="48" customWidth="1"/>
    <col min="12295" max="12295" width="8.42578125" style="48" customWidth="1"/>
    <col min="12296" max="12297" width="2.42578125" style="48" customWidth="1"/>
    <col min="12298" max="12298" width="6.28515625" style="48" customWidth="1"/>
    <col min="12299" max="12299" width="5" style="48" customWidth="1"/>
    <col min="12300" max="12300" width="69.7109375" style="48" customWidth="1"/>
    <col min="12301" max="12302" width="0" style="48" hidden="1" customWidth="1"/>
    <col min="12303" max="12303" width="10.28515625" style="48" customWidth="1"/>
    <col min="12304" max="12304" width="10.140625" style="48" customWidth="1"/>
    <col min="12305" max="12544" width="8.85546875" style="48"/>
    <col min="12545" max="12546" width="10.140625" style="48" customWidth="1"/>
    <col min="12547" max="12547" width="9.42578125" style="48" customWidth="1"/>
    <col min="12548" max="12548" width="13.42578125" style="48" customWidth="1"/>
    <col min="12549" max="12549" width="7.7109375" style="48" customWidth="1"/>
    <col min="12550" max="12550" width="21.85546875" style="48" customWidth="1"/>
    <col min="12551" max="12551" width="8.42578125" style="48" customWidth="1"/>
    <col min="12552" max="12553" width="2.42578125" style="48" customWidth="1"/>
    <col min="12554" max="12554" width="6.28515625" style="48" customWidth="1"/>
    <col min="12555" max="12555" width="5" style="48" customWidth="1"/>
    <col min="12556" max="12556" width="69.7109375" style="48" customWidth="1"/>
    <col min="12557" max="12558" width="0" style="48" hidden="1" customWidth="1"/>
    <col min="12559" max="12559" width="10.28515625" style="48" customWidth="1"/>
    <col min="12560" max="12560" width="10.140625" style="48" customWidth="1"/>
    <col min="12561" max="12800" width="8.85546875" style="48"/>
    <col min="12801" max="12802" width="10.140625" style="48" customWidth="1"/>
    <col min="12803" max="12803" width="9.42578125" style="48" customWidth="1"/>
    <col min="12804" max="12804" width="13.42578125" style="48" customWidth="1"/>
    <col min="12805" max="12805" width="7.7109375" style="48" customWidth="1"/>
    <col min="12806" max="12806" width="21.85546875" style="48" customWidth="1"/>
    <col min="12807" max="12807" width="8.42578125" style="48" customWidth="1"/>
    <col min="12808" max="12809" width="2.42578125" style="48" customWidth="1"/>
    <col min="12810" max="12810" width="6.28515625" style="48" customWidth="1"/>
    <col min="12811" max="12811" width="5" style="48" customWidth="1"/>
    <col min="12812" max="12812" width="69.7109375" style="48" customWidth="1"/>
    <col min="12813" max="12814" width="0" style="48" hidden="1" customWidth="1"/>
    <col min="12815" max="12815" width="10.28515625" style="48" customWidth="1"/>
    <col min="12816" max="12816" width="10.140625" style="48" customWidth="1"/>
    <col min="12817" max="13056" width="8.85546875" style="48"/>
    <col min="13057" max="13058" width="10.140625" style="48" customWidth="1"/>
    <col min="13059" max="13059" width="9.42578125" style="48" customWidth="1"/>
    <col min="13060" max="13060" width="13.42578125" style="48" customWidth="1"/>
    <col min="13061" max="13061" width="7.7109375" style="48" customWidth="1"/>
    <col min="13062" max="13062" width="21.85546875" style="48" customWidth="1"/>
    <col min="13063" max="13063" width="8.42578125" style="48" customWidth="1"/>
    <col min="13064" max="13065" width="2.42578125" style="48" customWidth="1"/>
    <col min="13066" max="13066" width="6.28515625" style="48" customWidth="1"/>
    <col min="13067" max="13067" width="5" style="48" customWidth="1"/>
    <col min="13068" max="13068" width="69.7109375" style="48" customWidth="1"/>
    <col min="13069" max="13070" width="0" style="48" hidden="1" customWidth="1"/>
    <col min="13071" max="13071" width="10.28515625" style="48" customWidth="1"/>
    <col min="13072" max="13072" width="10.140625" style="48" customWidth="1"/>
    <col min="13073" max="13312" width="8.85546875" style="48"/>
    <col min="13313" max="13314" width="10.140625" style="48" customWidth="1"/>
    <col min="13315" max="13315" width="9.42578125" style="48" customWidth="1"/>
    <col min="13316" max="13316" width="13.42578125" style="48" customWidth="1"/>
    <col min="13317" max="13317" width="7.7109375" style="48" customWidth="1"/>
    <col min="13318" max="13318" width="21.85546875" style="48" customWidth="1"/>
    <col min="13319" max="13319" width="8.42578125" style="48" customWidth="1"/>
    <col min="13320" max="13321" width="2.42578125" style="48" customWidth="1"/>
    <col min="13322" max="13322" width="6.28515625" style="48" customWidth="1"/>
    <col min="13323" max="13323" width="5" style="48" customWidth="1"/>
    <col min="13324" max="13324" width="69.7109375" style="48" customWidth="1"/>
    <col min="13325" max="13326" width="0" style="48" hidden="1" customWidth="1"/>
    <col min="13327" max="13327" width="10.28515625" style="48" customWidth="1"/>
    <col min="13328" max="13328" width="10.140625" style="48" customWidth="1"/>
    <col min="13329" max="13568" width="8.85546875" style="48"/>
    <col min="13569" max="13570" width="10.140625" style="48" customWidth="1"/>
    <col min="13571" max="13571" width="9.42578125" style="48" customWidth="1"/>
    <col min="13572" max="13572" width="13.42578125" style="48" customWidth="1"/>
    <col min="13573" max="13573" width="7.7109375" style="48" customWidth="1"/>
    <col min="13574" max="13574" width="21.85546875" style="48" customWidth="1"/>
    <col min="13575" max="13575" width="8.42578125" style="48" customWidth="1"/>
    <col min="13576" max="13577" width="2.42578125" style="48" customWidth="1"/>
    <col min="13578" max="13578" width="6.28515625" style="48" customWidth="1"/>
    <col min="13579" max="13579" width="5" style="48" customWidth="1"/>
    <col min="13580" max="13580" width="69.7109375" style="48" customWidth="1"/>
    <col min="13581" max="13582" width="0" style="48" hidden="1" customWidth="1"/>
    <col min="13583" max="13583" width="10.28515625" style="48" customWidth="1"/>
    <col min="13584" max="13584" width="10.140625" style="48" customWidth="1"/>
    <col min="13585" max="13824" width="8.85546875" style="48"/>
    <col min="13825" max="13826" width="10.140625" style="48" customWidth="1"/>
    <col min="13827" max="13827" width="9.42578125" style="48" customWidth="1"/>
    <col min="13828" max="13828" width="13.42578125" style="48" customWidth="1"/>
    <col min="13829" max="13829" width="7.7109375" style="48" customWidth="1"/>
    <col min="13830" max="13830" width="21.85546875" style="48" customWidth="1"/>
    <col min="13831" max="13831" width="8.42578125" style="48" customWidth="1"/>
    <col min="13832" max="13833" width="2.42578125" style="48" customWidth="1"/>
    <col min="13834" max="13834" width="6.28515625" style="48" customWidth="1"/>
    <col min="13835" max="13835" width="5" style="48" customWidth="1"/>
    <col min="13836" max="13836" width="69.7109375" style="48" customWidth="1"/>
    <col min="13837" max="13838" width="0" style="48" hidden="1" customWidth="1"/>
    <col min="13839" max="13839" width="10.28515625" style="48" customWidth="1"/>
    <col min="13840" max="13840" width="10.140625" style="48" customWidth="1"/>
    <col min="13841" max="14080" width="8.85546875" style="48"/>
    <col min="14081" max="14082" width="10.140625" style="48" customWidth="1"/>
    <col min="14083" max="14083" width="9.42578125" style="48" customWidth="1"/>
    <col min="14084" max="14084" width="13.42578125" style="48" customWidth="1"/>
    <col min="14085" max="14085" width="7.7109375" style="48" customWidth="1"/>
    <col min="14086" max="14086" width="21.85546875" style="48" customWidth="1"/>
    <col min="14087" max="14087" width="8.42578125" style="48" customWidth="1"/>
    <col min="14088" max="14089" width="2.42578125" style="48" customWidth="1"/>
    <col min="14090" max="14090" width="6.28515625" style="48" customWidth="1"/>
    <col min="14091" max="14091" width="5" style="48" customWidth="1"/>
    <col min="14092" max="14092" width="69.7109375" style="48" customWidth="1"/>
    <col min="14093" max="14094" width="0" style="48" hidden="1" customWidth="1"/>
    <col min="14095" max="14095" width="10.28515625" style="48" customWidth="1"/>
    <col min="14096" max="14096" width="10.140625" style="48" customWidth="1"/>
    <col min="14097" max="14336" width="8.85546875" style="48"/>
    <col min="14337" max="14338" width="10.140625" style="48" customWidth="1"/>
    <col min="14339" max="14339" width="9.42578125" style="48" customWidth="1"/>
    <col min="14340" max="14340" width="13.42578125" style="48" customWidth="1"/>
    <col min="14341" max="14341" width="7.7109375" style="48" customWidth="1"/>
    <col min="14342" max="14342" width="21.85546875" style="48" customWidth="1"/>
    <col min="14343" max="14343" width="8.42578125" style="48" customWidth="1"/>
    <col min="14344" max="14345" width="2.42578125" style="48" customWidth="1"/>
    <col min="14346" max="14346" width="6.28515625" style="48" customWidth="1"/>
    <col min="14347" max="14347" width="5" style="48" customWidth="1"/>
    <col min="14348" max="14348" width="69.7109375" style="48" customWidth="1"/>
    <col min="14349" max="14350" width="0" style="48" hidden="1" customWidth="1"/>
    <col min="14351" max="14351" width="10.28515625" style="48" customWidth="1"/>
    <col min="14352" max="14352" width="10.140625" style="48" customWidth="1"/>
    <col min="14353" max="14592" width="8.85546875" style="48"/>
    <col min="14593" max="14594" width="10.140625" style="48" customWidth="1"/>
    <col min="14595" max="14595" width="9.42578125" style="48" customWidth="1"/>
    <col min="14596" max="14596" width="13.42578125" style="48" customWidth="1"/>
    <col min="14597" max="14597" width="7.7109375" style="48" customWidth="1"/>
    <col min="14598" max="14598" width="21.85546875" style="48" customWidth="1"/>
    <col min="14599" max="14599" width="8.42578125" style="48" customWidth="1"/>
    <col min="14600" max="14601" width="2.42578125" style="48" customWidth="1"/>
    <col min="14602" max="14602" width="6.28515625" style="48" customWidth="1"/>
    <col min="14603" max="14603" width="5" style="48" customWidth="1"/>
    <col min="14604" max="14604" width="69.7109375" style="48" customWidth="1"/>
    <col min="14605" max="14606" width="0" style="48" hidden="1" customWidth="1"/>
    <col min="14607" max="14607" width="10.28515625" style="48" customWidth="1"/>
    <col min="14608" max="14608" width="10.140625" style="48" customWidth="1"/>
    <col min="14609" max="14848" width="8.85546875" style="48"/>
    <col min="14849" max="14850" width="10.140625" style="48" customWidth="1"/>
    <col min="14851" max="14851" width="9.42578125" style="48" customWidth="1"/>
    <col min="14852" max="14852" width="13.42578125" style="48" customWidth="1"/>
    <col min="14853" max="14853" width="7.7109375" style="48" customWidth="1"/>
    <col min="14854" max="14854" width="21.85546875" style="48" customWidth="1"/>
    <col min="14855" max="14855" width="8.42578125" style="48" customWidth="1"/>
    <col min="14856" max="14857" width="2.42578125" style="48" customWidth="1"/>
    <col min="14858" max="14858" width="6.28515625" style="48" customWidth="1"/>
    <col min="14859" max="14859" width="5" style="48" customWidth="1"/>
    <col min="14860" max="14860" width="69.7109375" style="48" customWidth="1"/>
    <col min="14861" max="14862" width="0" style="48" hidden="1" customWidth="1"/>
    <col min="14863" max="14863" width="10.28515625" style="48" customWidth="1"/>
    <col min="14864" max="14864" width="10.140625" style="48" customWidth="1"/>
    <col min="14865" max="15104" width="8.85546875" style="48"/>
    <col min="15105" max="15106" width="10.140625" style="48" customWidth="1"/>
    <col min="15107" max="15107" width="9.42578125" style="48" customWidth="1"/>
    <col min="15108" max="15108" width="13.42578125" style="48" customWidth="1"/>
    <col min="15109" max="15109" width="7.7109375" style="48" customWidth="1"/>
    <col min="15110" max="15110" width="21.85546875" style="48" customWidth="1"/>
    <col min="15111" max="15111" width="8.42578125" style="48" customWidth="1"/>
    <col min="15112" max="15113" width="2.42578125" style="48" customWidth="1"/>
    <col min="15114" max="15114" width="6.28515625" style="48" customWidth="1"/>
    <col min="15115" max="15115" width="5" style="48" customWidth="1"/>
    <col min="15116" max="15116" width="69.7109375" style="48" customWidth="1"/>
    <col min="15117" max="15118" width="0" style="48" hidden="1" customWidth="1"/>
    <col min="15119" max="15119" width="10.28515625" style="48" customWidth="1"/>
    <col min="15120" max="15120" width="10.140625" style="48" customWidth="1"/>
    <col min="15121" max="15360" width="8.85546875" style="48"/>
    <col min="15361" max="15362" width="10.140625" style="48" customWidth="1"/>
    <col min="15363" max="15363" width="9.42578125" style="48" customWidth="1"/>
    <col min="15364" max="15364" width="13.42578125" style="48" customWidth="1"/>
    <col min="15365" max="15365" width="7.7109375" style="48" customWidth="1"/>
    <col min="15366" max="15366" width="21.85546875" style="48" customWidth="1"/>
    <col min="15367" max="15367" width="8.42578125" style="48" customWidth="1"/>
    <col min="15368" max="15369" width="2.42578125" style="48" customWidth="1"/>
    <col min="15370" max="15370" width="6.28515625" style="48" customWidth="1"/>
    <col min="15371" max="15371" width="5" style="48" customWidth="1"/>
    <col min="15372" max="15372" width="69.7109375" style="48" customWidth="1"/>
    <col min="15373" max="15374" width="0" style="48" hidden="1" customWidth="1"/>
    <col min="15375" max="15375" width="10.28515625" style="48" customWidth="1"/>
    <col min="15376" max="15376" width="10.140625" style="48" customWidth="1"/>
    <col min="15377" max="15616" width="8.85546875" style="48"/>
    <col min="15617" max="15618" width="10.140625" style="48" customWidth="1"/>
    <col min="15619" max="15619" width="9.42578125" style="48" customWidth="1"/>
    <col min="15620" max="15620" width="13.42578125" style="48" customWidth="1"/>
    <col min="15621" max="15621" width="7.7109375" style="48" customWidth="1"/>
    <col min="15622" max="15622" width="21.85546875" style="48" customWidth="1"/>
    <col min="15623" max="15623" width="8.42578125" style="48" customWidth="1"/>
    <col min="15624" max="15625" width="2.42578125" style="48" customWidth="1"/>
    <col min="15626" max="15626" width="6.28515625" style="48" customWidth="1"/>
    <col min="15627" max="15627" width="5" style="48" customWidth="1"/>
    <col min="15628" max="15628" width="69.7109375" style="48" customWidth="1"/>
    <col min="15629" max="15630" width="0" style="48" hidden="1" customWidth="1"/>
    <col min="15631" max="15631" width="10.28515625" style="48" customWidth="1"/>
    <col min="15632" max="15632" width="10.140625" style="48" customWidth="1"/>
    <col min="15633" max="15872" width="8.85546875" style="48"/>
    <col min="15873" max="15874" width="10.140625" style="48" customWidth="1"/>
    <col min="15875" max="15875" width="9.42578125" style="48" customWidth="1"/>
    <col min="15876" max="15876" width="13.42578125" style="48" customWidth="1"/>
    <col min="15877" max="15877" width="7.7109375" style="48" customWidth="1"/>
    <col min="15878" max="15878" width="21.85546875" style="48" customWidth="1"/>
    <col min="15879" max="15879" width="8.42578125" style="48" customWidth="1"/>
    <col min="15880" max="15881" width="2.42578125" style="48" customWidth="1"/>
    <col min="15882" max="15882" width="6.28515625" style="48" customWidth="1"/>
    <col min="15883" max="15883" width="5" style="48" customWidth="1"/>
    <col min="15884" max="15884" width="69.7109375" style="48" customWidth="1"/>
    <col min="15885" max="15886" width="0" style="48" hidden="1" customWidth="1"/>
    <col min="15887" max="15887" width="10.28515625" style="48" customWidth="1"/>
    <col min="15888" max="15888" width="10.140625" style="48" customWidth="1"/>
    <col min="15889" max="16128" width="8.85546875" style="48"/>
    <col min="16129" max="16130" width="10.140625" style="48" customWidth="1"/>
    <col min="16131" max="16131" width="9.42578125" style="48" customWidth="1"/>
    <col min="16132" max="16132" width="13.42578125" style="48" customWidth="1"/>
    <col min="16133" max="16133" width="7.7109375" style="48" customWidth="1"/>
    <col min="16134" max="16134" width="21.85546875" style="48" customWidth="1"/>
    <col min="16135" max="16135" width="8.42578125" style="48" customWidth="1"/>
    <col min="16136" max="16137" width="2.42578125" style="48" customWidth="1"/>
    <col min="16138" max="16138" width="6.28515625" style="48" customWidth="1"/>
    <col min="16139" max="16139" width="5" style="48" customWidth="1"/>
    <col min="16140" max="16140" width="69.7109375" style="48" customWidth="1"/>
    <col min="16141" max="16142" width="0" style="48" hidden="1" customWidth="1"/>
    <col min="16143" max="16143" width="10.28515625" style="48" customWidth="1"/>
    <col min="16144" max="16144" width="10.140625" style="48" customWidth="1"/>
    <col min="16145" max="16384" width="8.85546875" style="48"/>
  </cols>
  <sheetData>
    <row r="1" spans="1:18" s="31" customFormat="1" ht="45" customHeight="1">
      <c r="A1" s="31" t="s">
        <v>3045</v>
      </c>
      <c r="H1" s="2"/>
      <c r="I1" s="2"/>
      <c r="O1" s="32"/>
    </row>
    <row r="2" spans="1:18" s="35" customFormat="1" ht="33" customHeight="1">
      <c r="A2" s="58" t="s">
        <v>122</v>
      </c>
      <c r="B2" s="58"/>
      <c r="C2" s="58" t="s">
        <v>0</v>
      </c>
      <c r="D2" s="58" t="s">
        <v>1</v>
      </c>
      <c r="E2" s="58"/>
      <c r="F2" s="58" t="s">
        <v>2</v>
      </c>
      <c r="G2" s="58" t="s">
        <v>3</v>
      </c>
      <c r="H2" s="5" t="s">
        <v>4</v>
      </c>
      <c r="I2" s="5" t="s">
        <v>5</v>
      </c>
      <c r="J2" s="58" t="s">
        <v>6</v>
      </c>
      <c r="K2" s="508" t="s">
        <v>7</v>
      </c>
      <c r="L2" s="508"/>
      <c r="M2" s="58" t="s">
        <v>8</v>
      </c>
      <c r="N2" s="33"/>
      <c r="O2" s="34" t="s">
        <v>9</v>
      </c>
      <c r="P2" s="58" t="s">
        <v>10</v>
      </c>
      <c r="Q2" s="35" t="s">
        <v>131</v>
      </c>
      <c r="R2" s="35" t="s">
        <v>132</v>
      </c>
    </row>
    <row r="3" spans="1:18" s="40" customFormat="1">
      <c r="A3" s="36" t="s">
        <v>145</v>
      </c>
      <c r="B3" s="36"/>
      <c r="C3" s="36"/>
      <c r="D3" s="36"/>
      <c r="E3" s="36"/>
      <c r="F3" s="36"/>
      <c r="G3" s="36"/>
      <c r="H3" s="36"/>
      <c r="I3" s="36"/>
      <c r="J3" s="36"/>
      <c r="K3" s="36"/>
      <c r="L3" s="36"/>
      <c r="M3" s="37"/>
      <c r="N3" s="38"/>
      <c r="O3" s="39"/>
      <c r="P3" s="36"/>
      <c r="Q3" s="49"/>
    </row>
    <row r="4" spans="1:18" s="35" customFormat="1">
      <c r="A4" s="46" t="s">
        <v>136</v>
      </c>
      <c r="B4" s="49"/>
      <c r="C4" s="42" t="s">
        <v>11</v>
      </c>
      <c r="D4" s="49" t="s">
        <v>137</v>
      </c>
      <c r="F4" s="49" t="s">
        <v>26</v>
      </c>
      <c r="G4" s="49" t="s">
        <v>54</v>
      </c>
      <c r="H4" s="27"/>
      <c r="I4" s="27"/>
      <c r="J4" s="27"/>
      <c r="K4" s="49" t="s">
        <v>204</v>
      </c>
      <c r="M4" s="49" t="s">
        <v>205</v>
      </c>
      <c r="N4" s="49"/>
      <c r="O4" s="62"/>
      <c r="P4" s="49"/>
      <c r="Q4" s="49"/>
      <c r="R4" s="49"/>
    </row>
    <row r="5" spans="1:18" s="44" customFormat="1" outlineLevel="1">
      <c r="A5" s="75"/>
      <c r="B5" s="52" t="s">
        <v>138</v>
      </c>
      <c r="C5" s="50" t="s">
        <v>24</v>
      </c>
      <c r="D5" s="50"/>
      <c r="F5" s="50" t="s">
        <v>58</v>
      </c>
      <c r="G5" s="50">
        <v>0</v>
      </c>
      <c r="H5" s="50"/>
      <c r="I5" s="50"/>
      <c r="J5" s="50"/>
      <c r="K5" s="50"/>
      <c r="L5" s="50" t="s">
        <v>106</v>
      </c>
      <c r="M5" s="50"/>
      <c r="N5" s="50" t="s">
        <v>107</v>
      </c>
      <c r="O5" s="47" t="s">
        <v>147</v>
      </c>
      <c r="Q5" s="75"/>
      <c r="R5" s="41" t="s">
        <v>140</v>
      </c>
    </row>
    <row r="6" spans="1:18" s="44" customFormat="1" outlineLevel="1">
      <c r="A6" s="75"/>
      <c r="B6" s="52" t="s">
        <v>141</v>
      </c>
      <c r="C6" s="50" t="s">
        <v>24</v>
      </c>
      <c r="D6" s="50"/>
      <c r="F6" s="50" t="s">
        <v>58</v>
      </c>
      <c r="G6" s="50">
        <v>1</v>
      </c>
      <c r="H6" s="50"/>
      <c r="I6" s="50"/>
      <c r="J6" s="50"/>
      <c r="K6" s="50"/>
      <c r="L6" s="50" t="s">
        <v>108</v>
      </c>
      <c r="M6" s="50"/>
      <c r="N6" s="50" t="s">
        <v>109</v>
      </c>
      <c r="O6" s="47" t="s">
        <v>144</v>
      </c>
      <c r="Q6" s="75"/>
      <c r="R6" s="41" t="s">
        <v>140</v>
      </c>
    </row>
    <row r="7" spans="1:18" s="35" customFormat="1">
      <c r="A7" s="46" t="s">
        <v>144</v>
      </c>
      <c r="B7" s="49"/>
      <c r="C7" s="42" t="s">
        <v>11</v>
      </c>
      <c r="D7" s="49" t="s">
        <v>137</v>
      </c>
      <c r="F7" s="49" t="s">
        <v>26</v>
      </c>
      <c r="G7" s="49" t="s">
        <v>54</v>
      </c>
      <c r="H7" s="27"/>
      <c r="I7" s="27"/>
      <c r="J7" s="27"/>
      <c r="K7" s="49" t="s">
        <v>142</v>
      </c>
      <c r="M7" s="49" t="s">
        <v>143</v>
      </c>
      <c r="N7" s="49"/>
      <c r="O7" s="62"/>
      <c r="P7" s="49"/>
      <c r="Q7" s="49"/>
      <c r="R7" s="49"/>
    </row>
    <row r="8" spans="1:18" s="40" customFormat="1">
      <c r="A8" s="40" t="s">
        <v>146</v>
      </c>
      <c r="C8" s="22"/>
      <c r="D8" s="22"/>
      <c r="E8" s="22"/>
      <c r="F8" s="22"/>
      <c r="G8" s="22"/>
      <c r="H8" s="23"/>
      <c r="I8" s="23"/>
      <c r="J8" s="22"/>
      <c r="K8" s="22"/>
      <c r="M8" s="40" t="s">
        <v>43</v>
      </c>
      <c r="N8" s="24"/>
      <c r="O8" s="25"/>
      <c r="P8" s="40" t="s">
        <v>42</v>
      </c>
      <c r="Q8" s="41"/>
    </row>
    <row r="9" spans="1:18" s="43" customFormat="1">
      <c r="A9" s="46" t="s">
        <v>147</v>
      </c>
      <c r="B9" s="46"/>
      <c r="C9" s="42" t="s">
        <v>11</v>
      </c>
      <c r="D9" s="42" t="s">
        <v>12</v>
      </c>
      <c r="E9" s="42"/>
      <c r="F9" s="42" t="s">
        <v>13</v>
      </c>
      <c r="G9" s="42" t="s">
        <v>36</v>
      </c>
      <c r="H9" s="42"/>
      <c r="I9" s="42"/>
      <c r="J9" s="42" t="s">
        <v>14</v>
      </c>
      <c r="K9" s="41" t="s">
        <v>37</v>
      </c>
      <c r="M9" s="41" t="s">
        <v>38</v>
      </c>
      <c r="N9" s="44"/>
      <c r="O9" s="45"/>
      <c r="P9" s="46" t="s">
        <v>35</v>
      </c>
      <c r="Q9" s="41" t="s">
        <v>133</v>
      </c>
    </row>
    <row r="10" spans="1:18" s="43" customFormat="1">
      <c r="A10" s="46" t="s">
        <v>148</v>
      </c>
      <c r="B10" s="46"/>
      <c r="C10" s="42" t="s">
        <v>11</v>
      </c>
      <c r="D10" s="42" t="s">
        <v>12</v>
      </c>
      <c r="E10" s="42"/>
      <c r="F10" s="42" t="s">
        <v>13</v>
      </c>
      <c r="G10" s="42" t="s">
        <v>36</v>
      </c>
      <c r="H10" s="58"/>
      <c r="I10" s="58"/>
      <c r="J10" s="42" t="s">
        <v>14</v>
      </c>
      <c r="K10" s="41" t="s">
        <v>40</v>
      </c>
      <c r="M10" s="41" t="s">
        <v>41</v>
      </c>
      <c r="N10" s="44"/>
      <c r="O10" s="45"/>
      <c r="P10" s="46" t="s">
        <v>39</v>
      </c>
      <c r="Q10" s="41"/>
    </row>
    <row r="11" spans="1:18" s="40" customFormat="1">
      <c r="C11" s="22"/>
      <c r="D11" s="22"/>
      <c r="E11" s="22"/>
      <c r="F11" s="22"/>
      <c r="G11" s="22"/>
      <c r="H11" s="23"/>
      <c r="I11" s="23"/>
      <c r="J11" s="22"/>
      <c r="K11" s="22"/>
      <c r="M11" s="40" t="s">
        <v>43</v>
      </c>
      <c r="N11" s="24"/>
      <c r="O11" s="25"/>
      <c r="P11" s="40" t="s">
        <v>42</v>
      </c>
      <c r="Q11" s="41"/>
    </row>
    <row r="12" spans="1:18" s="69" customFormat="1">
      <c r="A12" s="67" t="s">
        <v>45</v>
      </c>
      <c r="B12" s="67"/>
      <c r="C12" s="68" t="s">
        <v>11</v>
      </c>
      <c r="D12" s="68" t="s">
        <v>12</v>
      </c>
      <c r="E12" s="68"/>
      <c r="F12" s="68" t="s">
        <v>13</v>
      </c>
      <c r="G12" s="68" t="s">
        <v>36</v>
      </c>
      <c r="H12" s="29"/>
      <c r="I12" s="29"/>
      <c r="J12" s="68" t="s">
        <v>14</v>
      </c>
      <c r="K12" s="60" t="s">
        <v>46</v>
      </c>
      <c r="M12" s="60" t="s">
        <v>47</v>
      </c>
      <c r="N12" s="29"/>
      <c r="O12" s="70" t="s">
        <v>13</v>
      </c>
      <c r="P12" s="67" t="s">
        <v>44</v>
      </c>
      <c r="Q12" s="60" t="s">
        <v>133</v>
      </c>
    </row>
    <row r="13" spans="1:18" s="69" customFormat="1">
      <c r="A13" s="67" t="s">
        <v>49</v>
      </c>
      <c r="B13" s="67"/>
      <c r="C13" s="68" t="s">
        <v>11</v>
      </c>
      <c r="D13" s="68" t="s">
        <v>12</v>
      </c>
      <c r="E13" s="68"/>
      <c r="F13" s="68" t="s">
        <v>13</v>
      </c>
      <c r="G13" s="68" t="s">
        <v>36</v>
      </c>
      <c r="H13" s="29"/>
      <c r="I13" s="29"/>
      <c r="J13" s="68" t="s">
        <v>14</v>
      </c>
      <c r="K13" s="60" t="s">
        <v>50</v>
      </c>
      <c r="M13" s="60" t="s">
        <v>51</v>
      </c>
      <c r="N13" s="29"/>
      <c r="O13" s="70" t="s">
        <v>13</v>
      </c>
      <c r="P13" s="67" t="s">
        <v>48</v>
      </c>
      <c r="Q13" s="60"/>
    </row>
    <row r="14" spans="1:18" s="43" customFormat="1">
      <c r="A14" s="46" t="s">
        <v>210</v>
      </c>
      <c r="B14" s="46"/>
      <c r="C14" s="42" t="s">
        <v>11</v>
      </c>
      <c r="D14" s="42" t="s">
        <v>53</v>
      </c>
      <c r="E14" s="42"/>
      <c r="F14" s="42" t="s">
        <v>26</v>
      </c>
      <c r="G14" s="42" t="s">
        <v>21</v>
      </c>
      <c r="H14" s="49"/>
      <c r="I14" s="49"/>
      <c r="J14" s="42" t="s">
        <v>14</v>
      </c>
      <c r="K14" s="53" t="s">
        <v>91</v>
      </c>
      <c r="M14" s="42" t="s">
        <v>92</v>
      </c>
      <c r="O14" s="45"/>
      <c r="P14" s="46" t="s">
        <v>90</v>
      </c>
      <c r="Q14" s="41"/>
      <c r="R14" s="43" t="s">
        <v>108</v>
      </c>
    </row>
    <row r="15" spans="1:18" outlineLevel="1">
      <c r="A15" s="52"/>
      <c r="B15" s="52"/>
      <c r="D15" s="50"/>
      <c r="E15" s="50"/>
      <c r="G15" s="65">
        <v>1</v>
      </c>
      <c r="H15" s="65"/>
      <c r="I15" s="65"/>
      <c r="J15" s="65"/>
      <c r="K15" s="65"/>
      <c r="L15" s="50" t="s">
        <v>94</v>
      </c>
      <c r="M15" s="44"/>
      <c r="N15" s="50" t="s">
        <v>95</v>
      </c>
      <c r="O15" s="47" t="str">
        <f>$A$27</f>
        <v>MK3.02</v>
      </c>
      <c r="Q15" s="41"/>
    </row>
    <row r="16" spans="1:18" outlineLevel="1">
      <c r="A16" s="52"/>
      <c r="B16" s="52"/>
      <c r="D16" s="50"/>
      <c r="E16" s="50"/>
      <c r="G16" s="65">
        <v>2</v>
      </c>
      <c r="H16" s="65"/>
      <c r="I16" s="65"/>
      <c r="J16" s="65"/>
      <c r="K16" s="65"/>
      <c r="L16" s="50" t="s">
        <v>157</v>
      </c>
      <c r="M16" s="44"/>
      <c r="N16" s="50" t="s">
        <v>158</v>
      </c>
      <c r="O16" s="47" t="str">
        <f t="shared" ref="O16:O26" si="0">$A$27</f>
        <v>MK3.02</v>
      </c>
      <c r="Q16" s="41"/>
    </row>
    <row r="17" spans="1:18" outlineLevel="1">
      <c r="A17" s="52"/>
      <c r="B17" s="52"/>
      <c r="D17" s="50"/>
      <c r="E17" s="50"/>
      <c r="G17" s="65">
        <v>3</v>
      </c>
      <c r="H17" s="65"/>
      <c r="I17" s="65"/>
      <c r="J17" s="65"/>
      <c r="K17" s="65"/>
      <c r="L17" s="50" t="s">
        <v>178</v>
      </c>
      <c r="M17" s="44"/>
      <c r="N17" s="50" t="s">
        <v>93</v>
      </c>
      <c r="O17" s="47" t="str">
        <f t="shared" si="0"/>
        <v>MK3.02</v>
      </c>
      <c r="Q17" s="41"/>
    </row>
    <row r="18" spans="1:18" outlineLevel="1">
      <c r="G18" s="65">
        <v>13</v>
      </c>
      <c r="H18" s="65"/>
      <c r="I18" s="65"/>
      <c r="J18" s="65"/>
      <c r="K18" s="65"/>
      <c r="L18" s="50" t="s">
        <v>191</v>
      </c>
      <c r="M18" s="44"/>
      <c r="N18" s="50" t="s">
        <v>96</v>
      </c>
      <c r="O18" s="47" t="str">
        <f t="shared" si="0"/>
        <v>MK3.02</v>
      </c>
      <c r="Q18" s="41"/>
    </row>
    <row r="19" spans="1:18" outlineLevel="1">
      <c r="G19" s="65">
        <v>15</v>
      </c>
      <c r="H19" s="65"/>
      <c r="I19" s="65"/>
      <c r="J19" s="65"/>
      <c r="K19" s="65"/>
      <c r="L19" s="50" t="s">
        <v>97</v>
      </c>
      <c r="M19" s="44"/>
      <c r="N19" s="50" t="s">
        <v>98</v>
      </c>
      <c r="O19" s="47" t="str">
        <f t="shared" si="0"/>
        <v>MK3.02</v>
      </c>
      <c r="Q19" s="41"/>
    </row>
    <row r="20" spans="1:18" outlineLevel="1">
      <c r="G20" s="65">
        <v>16</v>
      </c>
      <c r="H20" s="65"/>
      <c r="I20" s="65"/>
      <c r="J20" s="65"/>
      <c r="K20" s="65"/>
      <c r="L20" s="50" t="s">
        <v>153</v>
      </c>
      <c r="M20" s="44"/>
      <c r="N20" s="50" t="s">
        <v>86</v>
      </c>
      <c r="O20" s="47" t="str">
        <f t="shared" si="0"/>
        <v>MK3.02</v>
      </c>
      <c r="Q20" s="41"/>
    </row>
    <row r="21" spans="1:18" outlineLevel="1">
      <c r="G21" s="65">
        <v>17</v>
      </c>
      <c r="H21" s="65"/>
      <c r="I21" s="65"/>
      <c r="J21" s="65"/>
      <c r="K21" s="65"/>
      <c r="L21" s="50" t="s">
        <v>151</v>
      </c>
      <c r="M21" s="44"/>
      <c r="N21" s="50" t="s">
        <v>89</v>
      </c>
      <c r="O21" s="47" t="str">
        <f t="shared" si="0"/>
        <v>MK3.02</v>
      </c>
      <c r="Q21" s="41"/>
    </row>
    <row r="22" spans="1:18" outlineLevel="1">
      <c r="G22" s="65">
        <v>21</v>
      </c>
      <c r="H22" s="65"/>
      <c r="I22" s="65"/>
      <c r="J22" s="65"/>
      <c r="K22" s="65"/>
      <c r="L22" s="50" t="s">
        <v>171</v>
      </c>
      <c r="M22" s="44"/>
      <c r="N22" s="50" t="s">
        <v>172</v>
      </c>
      <c r="O22" s="47" t="str">
        <f t="shared" si="0"/>
        <v>MK3.02</v>
      </c>
      <c r="Q22" s="41"/>
    </row>
    <row r="23" spans="1:18" outlineLevel="1">
      <c r="G23" s="65">
        <v>23</v>
      </c>
      <c r="H23" s="65"/>
      <c r="I23" s="65"/>
      <c r="J23" s="65"/>
      <c r="K23" s="65"/>
      <c r="L23" s="50" t="s">
        <v>87</v>
      </c>
      <c r="M23" s="44"/>
      <c r="N23" s="50" t="s">
        <v>88</v>
      </c>
      <c r="O23" s="47" t="str">
        <f t="shared" si="0"/>
        <v>MK3.02</v>
      </c>
      <c r="Q23" s="41"/>
    </row>
    <row r="24" spans="1:18" outlineLevel="1">
      <c r="G24" s="65">
        <v>34</v>
      </c>
      <c r="H24" s="65"/>
      <c r="I24" s="65"/>
      <c r="J24" s="65"/>
      <c r="K24" s="65"/>
      <c r="L24" s="50" t="s">
        <v>150</v>
      </c>
      <c r="M24" s="44"/>
      <c r="N24" s="50" t="s">
        <v>154</v>
      </c>
      <c r="O24" s="47" t="str">
        <f t="shared" si="0"/>
        <v>MK3.02</v>
      </c>
      <c r="Q24" s="41"/>
    </row>
    <row r="25" spans="1:18" outlineLevel="1">
      <c r="G25" s="65">
        <v>41</v>
      </c>
      <c r="H25" s="65"/>
      <c r="I25" s="65"/>
      <c r="J25" s="65"/>
      <c r="K25" s="65"/>
      <c r="L25" s="50" t="s">
        <v>186</v>
      </c>
      <c r="M25" s="44"/>
      <c r="N25" s="50" t="s">
        <v>181</v>
      </c>
      <c r="O25" s="47" t="str">
        <f t="shared" si="0"/>
        <v>MK3.02</v>
      </c>
      <c r="Q25" s="41"/>
    </row>
    <row r="26" spans="1:18" outlineLevel="1">
      <c r="C26" s="44" t="s">
        <v>24</v>
      </c>
      <c r="F26" s="44" t="s">
        <v>58</v>
      </c>
      <c r="G26" s="65"/>
      <c r="H26" s="65"/>
      <c r="I26" s="65"/>
      <c r="J26" s="65"/>
      <c r="K26" s="65"/>
      <c r="L26" s="50" t="s">
        <v>155</v>
      </c>
      <c r="M26" s="44"/>
      <c r="N26" s="50" t="s">
        <v>156</v>
      </c>
      <c r="O26" s="47" t="str">
        <f t="shared" si="0"/>
        <v>MK3.02</v>
      </c>
      <c r="Q26" s="41"/>
    </row>
    <row r="27" spans="1:18" s="43" customFormat="1">
      <c r="A27" s="46" t="s">
        <v>211</v>
      </c>
      <c r="B27" s="46"/>
      <c r="C27" s="42" t="s">
        <v>11</v>
      </c>
      <c r="D27" s="42" t="s">
        <v>53</v>
      </c>
      <c r="E27" s="42"/>
      <c r="F27" s="42" t="s">
        <v>26</v>
      </c>
      <c r="G27" s="42" t="s">
        <v>21</v>
      </c>
      <c r="H27" s="58"/>
      <c r="I27" s="58"/>
      <c r="J27" s="42" t="s">
        <v>14</v>
      </c>
      <c r="K27" s="53" t="s">
        <v>83</v>
      </c>
      <c r="M27" s="42" t="s">
        <v>84</v>
      </c>
      <c r="O27" s="45"/>
      <c r="P27" s="46" t="s">
        <v>82</v>
      </c>
      <c r="Q27" s="41"/>
      <c r="R27" s="43" t="s">
        <v>108</v>
      </c>
    </row>
    <row r="28" spans="1:18" s="43" customFormat="1" outlineLevel="1">
      <c r="A28" s="46"/>
      <c r="B28" s="46"/>
      <c r="C28" s="42"/>
      <c r="D28" s="42"/>
      <c r="E28" s="42"/>
      <c r="F28" s="42"/>
      <c r="G28" s="65">
        <v>1</v>
      </c>
      <c r="H28" s="65"/>
      <c r="I28" s="65"/>
      <c r="J28" s="65"/>
      <c r="K28" s="65"/>
      <c r="L28" s="50" t="s">
        <v>94</v>
      </c>
      <c r="M28" s="44"/>
      <c r="N28" s="50" t="s">
        <v>95</v>
      </c>
      <c r="O28" s="74" t="str">
        <f>$A$44</f>
        <v>MK3.03</v>
      </c>
      <c r="Q28" s="41"/>
    </row>
    <row r="29" spans="1:18" s="43" customFormat="1" outlineLevel="1">
      <c r="A29" s="46"/>
      <c r="B29" s="46"/>
      <c r="C29" s="42"/>
      <c r="D29" s="42"/>
      <c r="E29" s="42"/>
      <c r="F29" s="42"/>
      <c r="G29" s="65">
        <v>2</v>
      </c>
      <c r="H29" s="65"/>
      <c r="I29" s="65"/>
      <c r="J29" s="65"/>
      <c r="K29" s="65"/>
      <c r="L29" s="50" t="s">
        <v>157</v>
      </c>
      <c r="M29" s="44"/>
      <c r="N29" s="50" t="s">
        <v>158</v>
      </c>
      <c r="O29" s="74" t="str">
        <f t="shared" ref="O29:O43" si="1">$A$44</f>
        <v>MK3.03</v>
      </c>
      <c r="Q29" s="41"/>
    </row>
    <row r="30" spans="1:18" s="43" customFormat="1" outlineLevel="1">
      <c r="A30" s="46"/>
      <c r="B30" s="46"/>
      <c r="C30" s="42"/>
      <c r="D30" s="42"/>
      <c r="E30" s="42"/>
      <c r="F30" s="42"/>
      <c r="G30" s="65">
        <v>3</v>
      </c>
      <c r="H30" s="65"/>
      <c r="I30" s="65"/>
      <c r="J30" s="65"/>
      <c r="K30" s="65"/>
      <c r="L30" s="50" t="s">
        <v>178</v>
      </c>
      <c r="M30" s="44"/>
      <c r="N30" s="50" t="s">
        <v>93</v>
      </c>
      <c r="O30" s="74" t="str">
        <f t="shared" si="1"/>
        <v>MK3.03</v>
      </c>
      <c r="Q30" s="41"/>
    </row>
    <row r="31" spans="1:18" s="43" customFormat="1" outlineLevel="1">
      <c r="A31" s="46"/>
      <c r="B31" s="46"/>
      <c r="C31" s="42"/>
      <c r="D31" s="42"/>
      <c r="E31" s="42"/>
      <c r="F31" s="42"/>
      <c r="G31" s="65">
        <v>14</v>
      </c>
      <c r="H31" s="65"/>
      <c r="I31" s="65"/>
      <c r="J31" s="65"/>
      <c r="K31" s="65"/>
      <c r="L31" s="50" t="s">
        <v>152</v>
      </c>
      <c r="M31" s="44"/>
      <c r="N31" s="50" t="s">
        <v>85</v>
      </c>
      <c r="O31" s="74" t="str">
        <f t="shared" si="1"/>
        <v>MK3.03</v>
      </c>
      <c r="Q31" s="41"/>
    </row>
    <row r="32" spans="1:18" s="43" customFormat="1" outlineLevel="1">
      <c r="A32" s="46"/>
      <c r="B32" s="46"/>
      <c r="C32" s="42"/>
      <c r="D32" s="42"/>
      <c r="E32" s="42"/>
      <c r="F32" s="42"/>
      <c r="G32" s="65">
        <v>16</v>
      </c>
      <c r="H32" s="65"/>
      <c r="I32" s="65"/>
      <c r="J32" s="65"/>
      <c r="K32" s="65"/>
      <c r="L32" s="50" t="s">
        <v>153</v>
      </c>
      <c r="M32" s="44"/>
      <c r="N32" s="50" t="s">
        <v>86</v>
      </c>
      <c r="O32" s="74" t="str">
        <f t="shared" si="1"/>
        <v>MK3.03</v>
      </c>
      <c r="Q32" s="41"/>
    </row>
    <row r="33" spans="1:18" s="43" customFormat="1" outlineLevel="1">
      <c r="A33" s="46"/>
      <c r="B33" s="46"/>
      <c r="C33" s="42"/>
      <c r="D33" s="42"/>
      <c r="E33" s="42"/>
      <c r="F33" s="42"/>
      <c r="G33" s="65">
        <v>17</v>
      </c>
      <c r="H33" s="65"/>
      <c r="I33" s="65"/>
      <c r="J33" s="65"/>
      <c r="K33" s="65"/>
      <c r="L33" s="50" t="s">
        <v>151</v>
      </c>
      <c r="M33" s="44"/>
      <c r="N33" s="50" t="s">
        <v>89</v>
      </c>
      <c r="O33" s="74" t="str">
        <f t="shared" si="1"/>
        <v>MK3.03</v>
      </c>
      <c r="Q33" s="41"/>
    </row>
    <row r="34" spans="1:18" s="43" customFormat="1" outlineLevel="1">
      <c r="A34" s="46"/>
      <c r="B34" s="46"/>
      <c r="C34" s="42"/>
      <c r="D34" s="42"/>
      <c r="E34" s="42"/>
      <c r="F34" s="42"/>
      <c r="G34" s="65">
        <v>18</v>
      </c>
      <c r="H34" s="65"/>
      <c r="I34" s="65"/>
      <c r="J34" s="65"/>
      <c r="K34" s="65"/>
      <c r="L34" s="50" t="s">
        <v>170</v>
      </c>
      <c r="M34" s="44"/>
      <c r="N34" s="50" t="s">
        <v>169</v>
      </c>
      <c r="O34" s="74" t="str">
        <f t="shared" si="1"/>
        <v>MK3.03</v>
      </c>
      <c r="Q34" s="41"/>
    </row>
    <row r="35" spans="1:18" s="43" customFormat="1" outlineLevel="1">
      <c r="A35" s="46"/>
      <c r="B35" s="46"/>
      <c r="C35" s="42"/>
      <c r="D35" s="42"/>
      <c r="E35" s="42"/>
      <c r="F35" s="42"/>
      <c r="G35" s="65">
        <v>21</v>
      </c>
      <c r="H35" s="65"/>
      <c r="I35" s="65"/>
      <c r="J35" s="65"/>
      <c r="K35" s="65"/>
      <c r="L35" s="50" t="s">
        <v>171</v>
      </c>
      <c r="M35" s="44"/>
      <c r="N35" s="50" t="s">
        <v>172</v>
      </c>
      <c r="O35" s="74" t="str">
        <f t="shared" si="1"/>
        <v>MK3.03</v>
      </c>
      <c r="Q35" s="41"/>
    </row>
    <row r="36" spans="1:18" s="43" customFormat="1" outlineLevel="1">
      <c r="A36" s="46"/>
      <c r="B36" s="46"/>
      <c r="C36" s="42"/>
      <c r="D36" s="42"/>
      <c r="E36" s="42"/>
      <c r="F36" s="42"/>
      <c r="G36" s="65">
        <v>22</v>
      </c>
      <c r="H36" s="65"/>
      <c r="I36" s="65"/>
      <c r="J36" s="65"/>
      <c r="K36" s="65"/>
      <c r="L36" s="50" t="s">
        <v>149</v>
      </c>
      <c r="M36" s="44"/>
      <c r="N36" s="50" t="s">
        <v>123</v>
      </c>
      <c r="O36" s="74" t="str">
        <f t="shared" si="1"/>
        <v>MK3.03</v>
      </c>
      <c r="Q36" s="41"/>
    </row>
    <row r="37" spans="1:18" s="43" customFormat="1" outlineLevel="1">
      <c r="A37" s="46"/>
      <c r="B37" s="46"/>
      <c r="C37" s="42"/>
      <c r="D37" s="42"/>
      <c r="E37" s="42"/>
      <c r="F37" s="42"/>
      <c r="G37" s="65">
        <v>23</v>
      </c>
      <c r="H37" s="65"/>
      <c r="I37" s="65"/>
      <c r="J37" s="65"/>
      <c r="K37" s="65"/>
      <c r="L37" s="50" t="s">
        <v>87</v>
      </c>
      <c r="M37" s="44"/>
      <c r="N37" s="50" t="s">
        <v>88</v>
      </c>
      <c r="O37" s="74" t="str">
        <f t="shared" si="1"/>
        <v>MK3.03</v>
      </c>
      <c r="Q37" s="41"/>
    </row>
    <row r="38" spans="1:18" s="43" customFormat="1" outlineLevel="1">
      <c r="A38" s="46"/>
      <c r="B38" s="46"/>
      <c r="C38" s="42"/>
      <c r="D38" s="42"/>
      <c r="E38" s="42"/>
      <c r="F38" s="42"/>
      <c r="G38" s="65">
        <v>31</v>
      </c>
      <c r="H38" s="65"/>
      <c r="I38" s="65"/>
      <c r="J38" s="65"/>
      <c r="K38" s="65"/>
      <c r="L38" s="50" t="s">
        <v>195</v>
      </c>
      <c r="M38" s="44"/>
      <c r="N38" s="50" t="s">
        <v>199</v>
      </c>
      <c r="O38" s="74" t="str">
        <f t="shared" si="1"/>
        <v>MK3.03</v>
      </c>
      <c r="Q38" s="41"/>
    </row>
    <row r="39" spans="1:18" s="43" customFormat="1" outlineLevel="1">
      <c r="A39" s="46"/>
      <c r="B39" s="46"/>
      <c r="C39" s="42"/>
      <c r="D39" s="42"/>
      <c r="E39" s="42"/>
      <c r="F39" s="42"/>
      <c r="G39" s="65">
        <v>32</v>
      </c>
      <c r="H39" s="65"/>
      <c r="I39" s="65"/>
      <c r="J39" s="65"/>
      <c r="K39" s="65"/>
      <c r="L39" s="50" t="s">
        <v>196</v>
      </c>
      <c r="M39" s="44"/>
      <c r="N39" s="50" t="s">
        <v>198</v>
      </c>
      <c r="O39" s="74" t="str">
        <f t="shared" si="1"/>
        <v>MK3.03</v>
      </c>
      <c r="Q39" s="41"/>
    </row>
    <row r="40" spans="1:18" s="43" customFormat="1" outlineLevel="1">
      <c r="A40" s="46"/>
      <c r="B40" s="46"/>
      <c r="C40" s="42"/>
      <c r="D40" s="42"/>
      <c r="E40" s="42"/>
      <c r="F40" s="42"/>
      <c r="G40" s="65">
        <v>33</v>
      </c>
      <c r="H40" s="65"/>
      <c r="I40" s="65"/>
      <c r="J40" s="65"/>
      <c r="K40" s="65"/>
      <c r="L40" s="50" t="s">
        <v>197</v>
      </c>
      <c r="M40" s="44"/>
      <c r="N40" s="50" t="s">
        <v>200</v>
      </c>
      <c r="O40" s="74" t="str">
        <f t="shared" si="1"/>
        <v>MK3.03</v>
      </c>
      <c r="Q40" s="41"/>
    </row>
    <row r="41" spans="1:18" s="43" customFormat="1" outlineLevel="1">
      <c r="A41" s="46"/>
      <c r="B41" s="46"/>
      <c r="C41" s="42"/>
      <c r="D41" s="42"/>
      <c r="E41" s="42"/>
      <c r="F41" s="42"/>
      <c r="G41" s="65">
        <v>34</v>
      </c>
      <c r="H41" s="65"/>
      <c r="I41" s="65"/>
      <c r="J41" s="65"/>
      <c r="K41" s="65"/>
      <c r="L41" s="50" t="s">
        <v>150</v>
      </c>
      <c r="M41" s="44"/>
      <c r="N41" s="50" t="s">
        <v>154</v>
      </c>
      <c r="O41" s="74" t="str">
        <f t="shared" si="1"/>
        <v>MK3.03</v>
      </c>
      <c r="Q41" s="41"/>
    </row>
    <row r="42" spans="1:18" s="43" customFormat="1" outlineLevel="1">
      <c r="A42" s="46"/>
      <c r="B42" s="46"/>
      <c r="C42" s="42"/>
      <c r="D42" s="42"/>
      <c r="E42" s="42"/>
      <c r="F42" s="42"/>
      <c r="G42" s="65">
        <v>45</v>
      </c>
      <c r="H42" s="65"/>
      <c r="I42" s="65"/>
      <c r="J42" s="65"/>
      <c r="K42" s="65"/>
      <c r="L42" s="50" t="s">
        <v>182</v>
      </c>
      <c r="M42" s="53"/>
      <c r="N42" s="50" t="s">
        <v>183</v>
      </c>
      <c r="O42" s="74" t="str">
        <f t="shared" si="1"/>
        <v>MK3.03</v>
      </c>
      <c r="Q42" s="41"/>
    </row>
    <row r="43" spans="1:18" outlineLevel="1">
      <c r="C43" s="44" t="s">
        <v>24</v>
      </c>
      <c r="F43" s="44" t="s">
        <v>66</v>
      </c>
      <c r="G43" s="44" t="s">
        <v>21</v>
      </c>
      <c r="H43" s="27"/>
      <c r="I43" s="27"/>
      <c r="L43" s="50" t="s">
        <v>155</v>
      </c>
      <c r="M43" s="44"/>
      <c r="N43" s="50" t="s">
        <v>156</v>
      </c>
      <c r="O43" s="74" t="str">
        <f t="shared" si="1"/>
        <v>MK3.03</v>
      </c>
      <c r="Q43" s="41"/>
    </row>
    <row r="44" spans="1:18" s="43" customFormat="1">
      <c r="A44" s="46" t="s">
        <v>212</v>
      </c>
      <c r="B44" s="57"/>
      <c r="C44" s="42" t="s">
        <v>11</v>
      </c>
      <c r="D44" s="42" t="s">
        <v>53</v>
      </c>
      <c r="E44" s="42"/>
      <c r="F44" s="42" t="s">
        <v>104</v>
      </c>
      <c r="G44" s="42" t="s">
        <v>16</v>
      </c>
      <c r="H44" s="49"/>
      <c r="I44" s="49"/>
      <c r="J44" s="42" t="s">
        <v>14</v>
      </c>
      <c r="K44" s="42" t="s">
        <v>117</v>
      </c>
      <c r="M44" s="49" t="s">
        <v>118</v>
      </c>
      <c r="N44" s="44"/>
      <c r="O44" s="47" t="str">
        <f>A44</f>
        <v>MK3.03</v>
      </c>
      <c r="P44" s="46" t="s">
        <v>115</v>
      </c>
      <c r="Q44" s="41"/>
      <c r="R44" s="43" t="s">
        <v>108</v>
      </c>
    </row>
    <row r="45" spans="1:18" s="43" customFormat="1">
      <c r="A45" s="46" t="s">
        <v>213</v>
      </c>
      <c r="B45" s="57"/>
      <c r="C45" s="42" t="s">
        <v>11</v>
      </c>
      <c r="D45" s="42" t="s">
        <v>53</v>
      </c>
      <c r="E45" s="42"/>
      <c r="F45" s="42" t="s">
        <v>104</v>
      </c>
      <c r="G45" s="42" t="s">
        <v>16</v>
      </c>
      <c r="H45" s="50"/>
      <c r="I45" s="50"/>
      <c r="J45" s="42" t="s">
        <v>14</v>
      </c>
      <c r="K45" s="42" t="s">
        <v>119</v>
      </c>
      <c r="M45" s="49" t="s">
        <v>120</v>
      </c>
      <c r="N45" s="44"/>
      <c r="O45" s="47" t="str">
        <f>A45</f>
        <v>MK3.04</v>
      </c>
      <c r="P45" s="46" t="s">
        <v>44</v>
      </c>
      <c r="Q45" s="41"/>
      <c r="R45" s="43" t="s">
        <v>108</v>
      </c>
    </row>
    <row r="46" spans="1:18" s="43" customFormat="1">
      <c r="A46" s="46" t="s">
        <v>214</v>
      </c>
      <c r="B46" s="46"/>
      <c r="C46" s="42" t="s">
        <v>11</v>
      </c>
      <c r="D46" s="42" t="s">
        <v>53</v>
      </c>
      <c r="E46" s="42"/>
      <c r="F46" s="42" t="s">
        <v>26</v>
      </c>
      <c r="G46" s="42" t="s">
        <v>54</v>
      </c>
      <c r="H46" s="44"/>
      <c r="I46" s="44"/>
      <c r="J46" s="42" t="s">
        <v>6</v>
      </c>
      <c r="K46" s="42" t="s">
        <v>201</v>
      </c>
      <c r="M46" s="57" t="s">
        <v>208</v>
      </c>
      <c r="N46" s="44"/>
      <c r="O46" s="45"/>
      <c r="P46" s="46" t="s">
        <v>105</v>
      </c>
      <c r="Q46" s="41"/>
      <c r="R46" s="43" t="s">
        <v>108</v>
      </c>
    </row>
    <row r="47" spans="1:18" outlineLevel="1">
      <c r="C47" s="44" t="s">
        <v>24</v>
      </c>
      <c r="F47" s="44" t="s">
        <v>58</v>
      </c>
      <c r="G47" s="44" t="s">
        <v>59</v>
      </c>
      <c r="H47" s="53"/>
      <c r="I47" s="53"/>
      <c r="L47" s="55" t="s">
        <v>106</v>
      </c>
      <c r="M47" s="56"/>
      <c r="N47" s="50" t="s">
        <v>107</v>
      </c>
      <c r="O47" s="51" t="s">
        <v>116</v>
      </c>
      <c r="Q47" s="41"/>
    </row>
    <row r="48" spans="1:18" outlineLevel="1">
      <c r="C48" s="44" t="s">
        <v>24</v>
      </c>
      <c r="F48" s="44" t="s">
        <v>58</v>
      </c>
      <c r="G48" s="44" t="s">
        <v>59</v>
      </c>
      <c r="H48" s="27"/>
      <c r="I48" s="27"/>
      <c r="L48" s="50" t="s">
        <v>108</v>
      </c>
      <c r="M48" s="53"/>
      <c r="N48" s="50" t="s">
        <v>109</v>
      </c>
      <c r="O48" s="51" t="s">
        <v>67</v>
      </c>
      <c r="Q48" s="41"/>
    </row>
    <row r="49" spans="1:18" s="69" customFormat="1">
      <c r="A49" s="67" t="s">
        <v>67</v>
      </c>
      <c r="B49" s="67"/>
      <c r="C49" s="68" t="s">
        <v>11</v>
      </c>
      <c r="D49" s="68" t="s">
        <v>53</v>
      </c>
      <c r="E49" s="68"/>
      <c r="F49" s="68" t="s">
        <v>110</v>
      </c>
      <c r="G49" s="68" t="s">
        <v>21</v>
      </c>
      <c r="H49" s="29"/>
      <c r="I49" s="29"/>
      <c r="J49" s="68" t="s">
        <v>6</v>
      </c>
      <c r="K49" s="68" t="s">
        <v>111</v>
      </c>
      <c r="M49" s="68" t="s">
        <v>129</v>
      </c>
      <c r="N49" s="29"/>
      <c r="O49" s="70"/>
      <c r="P49" s="67"/>
      <c r="Q49" s="60"/>
    </row>
    <row r="50" spans="1:18" s="69" customFormat="1" outlineLevel="1">
      <c r="A50" s="67"/>
      <c r="B50" s="67"/>
      <c r="C50" s="68" t="s">
        <v>24</v>
      </c>
      <c r="D50" s="68" t="s">
        <v>53</v>
      </c>
      <c r="E50" s="68"/>
      <c r="F50" s="68" t="s">
        <v>104</v>
      </c>
      <c r="G50" s="68"/>
      <c r="H50" s="29"/>
      <c r="I50" s="29"/>
      <c r="J50" s="68"/>
      <c r="K50" s="68"/>
      <c r="L50" s="71" t="s">
        <v>112</v>
      </c>
      <c r="N50" s="29"/>
      <c r="O50" s="70"/>
      <c r="P50" s="67"/>
      <c r="Q50" s="60"/>
    </row>
    <row r="51" spans="1:18" s="43" customFormat="1">
      <c r="A51" s="46" t="s">
        <v>215</v>
      </c>
      <c r="B51" s="46"/>
      <c r="C51" s="42" t="s">
        <v>11</v>
      </c>
      <c r="D51" s="42" t="s">
        <v>53</v>
      </c>
      <c r="E51" s="42"/>
      <c r="F51" s="42" t="s">
        <v>26</v>
      </c>
      <c r="G51" s="42" t="s">
        <v>21</v>
      </c>
      <c r="H51" s="58"/>
      <c r="I51" s="58"/>
      <c r="J51" s="42" t="s">
        <v>14</v>
      </c>
      <c r="K51" s="53" t="s">
        <v>101</v>
      </c>
      <c r="M51" s="54" t="s">
        <v>102</v>
      </c>
      <c r="O51" s="45"/>
      <c r="P51" s="46" t="s">
        <v>100</v>
      </c>
      <c r="Q51" s="41"/>
      <c r="R51" s="43" t="s">
        <v>108</v>
      </c>
    </row>
    <row r="52" spans="1:18" outlineLevel="1">
      <c r="C52" s="44" t="s">
        <v>24</v>
      </c>
      <c r="F52" s="44" t="s">
        <v>58</v>
      </c>
      <c r="G52" s="65">
        <v>21</v>
      </c>
      <c r="H52" s="65"/>
      <c r="I52" s="65"/>
      <c r="J52" s="65"/>
      <c r="K52" s="65"/>
      <c r="L52" s="50" t="s">
        <v>171</v>
      </c>
      <c r="M52" s="44"/>
      <c r="N52" s="50" t="s">
        <v>172</v>
      </c>
      <c r="O52" s="47" t="str">
        <f>A59</f>
        <v>MK3.07</v>
      </c>
      <c r="Q52" s="41"/>
    </row>
    <row r="53" spans="1:18" outlineLevel="1">
      <c r="C53" s="44" t="s">
        <v>24</v>
      </c>
      <c r="F53" s="44" t="s">
        <v>58</v>
      </c>
      <c r="G53" s="65">
        <v>31</v>
      </c>
      <c r="H53" s="65"/>
      <c r="I53" s="65"/>
      <c r="J53" s="65"/>
      <c r="K53" s="65"/>
      <c r="L53" s="50" t="s">
        <v>195</v>
      </c>
      <c r="M53" s="44"/>
      <c r="N53" s="50" t="s">
        <v>199</v>
      </c>
      <c r="O53" s="47" t="str">
        <f>A59</f>
        <v>MK3.07</v>
      </c>
      <c r="Q53" s="41"/>
    </row>
    <row r="54" spans="1:18" outlineLevel="1">
      <c r="C54" s="44" t="s">
        <v>24</v>
      </c>
      <c r="F54" s="44" t="s">
        <v>58</v>
      </c>
      <c r="G54" s="65">
        <v>32</v>
      </c>
      <c r="H54" s="65"/>
      <c r="I54" s="65"/>
      <c r="J54" s="65"/>
      <c r="K54" s="65"/>
      <c r="L54" s="50" t="s">
        <v>196</v>
      </c>
      <c r="M54" s="44"/>
      <c r="N54" s="50" t="s">
        <v>198</v>
      </c>
      <c r="O54" s="47" t="str">
        <f>A59</f>
        <v>MK3.07</v>
      </c>
      <c r="Q54" s="41"/>
    </row>
    <row r="55" spans="1:18" outlineLevel="1">
      <c r="C55" s="44" t="s">
        <v>24</v>
      </c>
      <c r="F55" s="44" t="s">
        <v>58</v>
      </c>
      <c r="G55" s="65">
        <v>33</v>
      </c>
      <c r="H55" s="65"/>
      <c r="I55" s="65"/>
      <c r="J55" s="65"/>
      <c r="K55" s="65"/>
      <c r="L55" s="50" t="s">
        <v>197</v>
      </c>
      <c r="M55" s="44"/>
      <c r="N55" s="50" t="s">
        <v>200</v>
      </c>
      <c r="O55" s="47" t="str">
        <f>A59</f>
        <v>MK3.07</v>
      </c>
      <c r="Q55" s="41"/>
    </row>
    <row r="56" spans="1:18" outlineLevel="1">
      <c r="C56" s="44" t="s">
        <v>24</v>
      </c>
      <c r="F56" s="44" t="s">
        <v>58</v>
      </c>
      <c r="G56" s="65">
        <v>34</v>
      </c>
      <c r="H56" s="65"/>
      <c r="I56" s="65"/>
      <c r="J56" s="65"/>
      <c r="K56" s="65"/>
      <c r="L56" s="50" t="s">
        <v>150</v>
      </c>
      <c r="M56" s="44"/>
      <c r="N56" s="50" t="s">
        <v>154</v>
      </c>
      <c r="O56" s="47" t="str">
        <f>A59</f>
        <v>MK3.07</v>
      </c>
      <c r="Q56" s="41"/>
    </row>
    <row r="57" spans="1:18" outlineLevel="1">
      <c r="C57" s="44" t="s">
        <v>24</v>
      </c>
      <c r="F57" s="44" t="s">
        <v>58</v>
      </c>
      <c r="G57" s="65">
        <v>44</v>
      </c>
      <c r="H57" s="65"/>
      <c r="I57" s="65"/>
      <c r="J57" s="65"/>
      <c r="K57" s="65"/>
      <c r="L57" s="50" t="s">
        <v>103</v>
      </c>
      <c r="M57" s="53"/>
      <c r="N57" s="50" t="s">
        <v>184</v>
      </c>
      <c r="O57" s="47" t="str">
        <f>A59</f>
        <v>MK3.07</v>
      </c>
      <c r="Q57" s="41"/>
    </row>
    <row r="58" spans="1:18" outlineLevel="1">
      <c r="C58" s="44" t="s">
        <v>24</v>
      </c>
      <c r="F58" s="44" t="s">
        <v>66</v>
      </c>
      <c r="G58" s="44" t="s">
        <v>21</v>
      </c>
      <c r="H58" s="27"/>
      <c r="I58" s="27"/>
      <c r="L58" s="50" t="s">
        <v>155</v>
      </c>
      <c r="M58" s="44"/>
      <c r="N58" s="50" t="s">
        <v>156</v>
      </c>
      <c r="O58" s="47" t="str">
        <f>A59</f>
        <v>MK3.07</v>
      </c>
      <c r="Q58" s="41"/>
    </row>
    <row r="59" spans="1:18" s="43" customFormat="1">
      <c r="A59" s="46" t="s">
        <v>216</v>
      </c>
      <c r="B59" s="46"/>
      <c r="C59" s="42" t="s">
        <v>11</v>
      </c>
      <c r="D59" s="42" t="s">
        <v>53</v>
      </c>
      <c r="E59" s="42"/>
      <c r="F59" s="42" t="s">
        <v>26</v>
      </c>
      <c r="G59" s="42" t="s">
        <v>54</v>
      </c>
      <c r="H59" s="44"/>
      <c r="I59" s="44"/>
      <c r="J59" s="42" t="s">
        <v>14</v>
      </c>
      <c r="K59" s="54" t="s">
        <v>113</v>
      </c>
      <c r="M59" s="42" t="s">
        <v>114</v>
      </c>
      <c r="N59" s="44"/>
      <c r="O59" s="45"/>
      <c r="P59" s="46" t="s">
        <v>48</v>
      </c>
      <c r="Q59" s="41"/>
      <c r="R59" s="43" t="s">
        <v>108</v>
      </c>
    </row>
    <row r="60" spans="1:18" outlineLevel="1">
      <c r="A60" s="46"/>
      <c r="B60" s="46"/>
      <c r="C60" s="44" t="s">
        <v>24</v>
      </c>
      <c r="F60" s="44" t="s">
        <v>58</v>
      </c>
      <c r="G60" s="44" t="s">
        <v>59</v>
      </c>
      <c r="H60" s="53"/>
      <c r="I60" s="53"/>
      <c r="L60" s="55" t="s">
        <v>106</v>
      </c>
      <c r="M60" s="56"/>
      <c r="N60" s="50" t="s">
        <v>107</v>
      </c>
      <c r="O60" s="47" t="str">
        <f>A62</f>
        <v>MK3.08</v>
      </c>
      <c r="Q60" s="41" t="str">
        <f>IF(P60&gt;0,VLOOKUP(P60,#REF!,4,FALSE),"")</f>
        <v/>
      </c>
    </row>
    <row r="61" spans="1:18" outlineLevel="1">
      <c r="C61" s="44" t="s">
        <v>24</v>
      </c>
      <c r="F61" s="44" t="s">
        <v>58</v>
      </c>
      <c r="G61" s="44" t="s">
        <v>59</v>
      </c>
      <c r="H61" s="27"/>
      <c r="I61" s="27"/>
      <c r="L61" s="50" t="s">
        <v>108</v>
      </c>
      <c r="M61" s="53"/>
      <c r="N61" s="50" t="s">
        <v>109</v>
      </c>
      <c r="O61" s="47" t="str">
        <f>A62</f>
        <v>MK3.08</v>
      </c>
      <c r="Q61" s="41" t="str">
        <f>IF(P61&gt;0,VLOOKUP(P61,#REF!,4,FALSE),"")</f>
        <v/>
      </c>
    </row>
    <row r="62" spans="1:18" s="43" customFormat="1">
      <c r="A62" s="46" t="s">
        <v>217</v>
      </c>
      <c r="B62" s="46"/>
      <c r="C62" s="42" t="s">
        <v>11</v>
      </c>
      <c r="D62" s="42" t="s">
        <v>53</v>
      </c>
      <c r="E62" s="42"/>
      <c r="F62" s="42" t="s">
        <v>26</v>
      </c>
      <c r="G62" s="42" t="s">
        <v>54</v>
      </c>
      <c r="H62" s="42"/>
      <c r="I62" s="42"/>
      <c r="J62" s="42" t="s">
        <v>14</v>
      </c>
      <c r="K62" s="42" t="s">
        <v>55</v>
      </c>
      <c r="M62" s="42" t="s">
        <v>124</v>
      </c>
      <c r="O62" s="45"/>
      <c r="P62" s="46" t="s">
        <v>52</v>
      </c>
      <c r="Q62" s="41"/>
      <c r="R62" s="43" t="s">
        <v>108</v>
      </c>
    </row>
    <row r="63" spans="1:18" s="61" customFormat="1" outlineLevel="1">
      <c r="C63" s="29" t="s">
        <v>24</v>
      </c>
      <c r="D63" s="29"/>
      <c r="E63" s="29"/>
      <c r="F63" s="29" t="s">
        <v>58</v>
      </c>
      <c r="G63" s="29" t="s">
        <v>59</v>
      </c>
      <c r="H63" s="29"/>
      <c r="I63" s="29"/>
      <c r="J63" s="29"/>
      <c r="K63" s="29"/>
      <c r="L63" s="28" t="s">
        <v>56</v>
      </c>
      <c r="M63" s="29"/>
      <c r="N63" s="29" t="s">
        <v>125</v>
      </c>
      <c r="O63" s="72" t="s">
        <v>68</v>
      </c>
      <c r="Q63" s="60"/>
    </row>
    <row r="64" spans="1:18" outlineLevel="1">
      <c r="C64" s="44" t="s">
        <v>24</v>
      </c>
      <c r="F64" s="44" t="s">
        <v>58</v>
      </c>
      <c r="G64" s="44" t="s">
        <v>59</v>
      </c>
      <c r="H64" s="44"/>
      <c r="I64" s="44"/>
      <c r="L64" s="50" t="s">
        <v>57</v>
      </c>
      <c r="M64" s="44"/>
      <c r="N64" s="44" t="s">
        <v>98</v>
      </c>
      <c r="O64" s="47" t="str">
        <f>A73</f>
        <v>MK3.09</v>
      </c>
      <c r="Q64" s="41"/>
    </row>
    <row r="65" spans="1:18" s="61" customFormat="1" outlineLevel="1">
      <c r="C65" s="29" t="s">
        <v>24</v>
      </c>
      <c r="D65" s="29"/>
      <c r="E65" s="29"/>
      <c r="F65" s="29" t="s">
        <v>58</v>
      </c>
      <c r="G65" s="29" t="s">
        <v>59</v>
      </c>
      <c r="H65" s="29"/>
      <c r="I65" s="29"/>
      <c r="J65" s="29"/>
      <c r="K65" s="29"/>
      <c r="L65" s="28" t="s">
        <v>60</v>
      </c>
      <c r="M65" s="29"/>
      <c r="N65" s="28" t="s">
        <v>61</v>
      </c>
      <c r="O65" s="72" t="s">
        <v>68</v>
      </c>
      <c r="Q65" s="60"/>
    </row>
    <row r="66" spans="1:18" s="61" customFormat="1" outlineLevel="1">
      <c r="C66" s="29" t="s">
        <v>24</v>
      </c>
      <c r="D66" s="29"/>
      <c r="E66" s="29"/>
      <c r="F66" s="29" t="s">
        <v>58</v>
      </c>
      <c r="G66" s="29" t="s">
        <v>59</v>
      </c>
      <c r="H66" s="29"/>
      <c r="I66" s="29"/>
      <c r="J66" s="29"/>
      <c r="K66" s="29"/>
      <c r="L66" s="28" t="s">
        <v>62</v>
      </c>
      <c r="M66" s="29"/>
      <c r="N66" s="28" t="s">
        <v>63</v>
      </c>
      <c r="O66" s="72" t="s">
        <v>68</v>
      </c>
      <c r="Q66" s="60"/>
    </row>
    <row r="67" spans="1:18" outlineLevel="1">
      <c r="C67" s="44" t="s">
        <v>24</v>
      </c>
      <c r="F67" s="44" t="s">
        <v>58</v>
      </c>
      <c r="G67" s="65">
        <v>4</v>
      </c>
      <c r="H67" s="65"/>
      <c r="I67" s="65"/>
      <c r="J67" s="65"/>
      <c r="K67" s="65"/>
      <c r="L67" s="73" t="s">
        <v>176</v>
      </c>
      <c r="M67" s="73"/>
      <c r="N67" s="73" t="s">
        <v>177</v>
      </c>
      <c r="O67" s="48"/>
      <c r="Q67" s="41"/>
    </row>
    <row r="68" spans="1:18" outlineLevel="1">
      <c r="C68" s="44" t="s">
        <v>24</v>
      </c>
      <c r="F68" s="44" t="s">
        <v>58</v>
      </c>
      <c r="G68" s="65">
        <v>5</v>
      </c>
      <c r="H68" s="65"/>
      <c r="I68" s="65"/>
      <c r="J68" s="65"/>
      <c r="K68" s="65"/>
      <c r="L68" s="73" t="s">
        <v>174</v>
      </c>
      <c r="M68" s="73"/>
      <c r="N68" s="73" t="s">
        <v>175</v>
      </c>
      <c r="O68" s="48"/>
      <c r="Q68" s="41"/>
    </row>
    <row r="69" spans="1:18" outlineLevel="1">
      <c r="C69" s="44" t="s">
        <v>24</v>
      </c>
      <c r="F69" s="44" t="s">
        <v>58</v>
      </c>
      <c r="G69" s="44" t="s">
        <v>59</v>
      </c>
      <c r="H69" s="44"/>
      <c r="I69" s="44"/>
      <c r="K69" s="50"/>
      <c r="L69" s="50" t="s">
        <v>202</v>
      </c>
      <c r="M69" s="44"/>
      <c r="N69" s="50" t="s">
        <v>206</v>
      </c>
      <c r="O69" s="47" t="str">
        <f>A73</f>
        <v>MK3.09</v>
      </c>
      <c r="Q69" s="41"/>
    </row>
    <row r="70" spans="1:18" outlineLevel="1">
      <c r="C70" s="44" t="s">
        <v>24</v>
      </c>
      <c r="F70" s="44" t="s">
        <v>58</v>
      </c>
      <c r="G70" s="44" t="s">
        <v>59</v>
      </c>
      <c r="H70" s="42"/>
      <c r="I70" s="42"/>
      <c r="K70" s="50"/>
      <c r="L70" s="50" t="s">
        <v>135</v>
      </c>
      <c r="M70" s="44"/>
      <c r="N70" s="50" t="s">
        <v>134</v>
      </c>
      <c r="O70" s="47" t="str">
        <f>A73</f>
        <v>MK3.09</v>
      </c>
      <c r="Q70" s="41"/>
    </row>
    <row r="71" spans="1:18" outlineLevel="1">
      <c r="C71" s="44" t="s">
        <v>24</v>
      </c>
      <c r="F71" s="44" t="s">
        <v>58</v>
      </c>
      <c r="G71" s="44" t="s">
        <v>59</v>
      </c>
      <c r="H71" s="44"/>
      <c r="I71" s="44"/>
      <c r="L71" s="50" t="s">
        <v>64</v>
      </c>
      <c r="M71" s="44"/>
      <c r="N71" s="50" t="s">
        <v>65</v>
      </c>
      <c r="O71" s="47" t="str">
        <f>A73</f>
        <v>MK3.09</v>
      </c>
      <c r="Q71" s="41"/>
    </row>
    <row r="72" spans="1:18" outlineLevel="1">
      <c r="C72" s="44" t="s">
        <v>24</v>
      </c>
      <c r="F72" s="44" t="s">
        <v>66</v>
      </c>
      <c r="G72" s="44" t="s">
        <v>21</v>
      </c>
      <c r="H72" s="44"/>
      <c r="I72" s="44"/>
      <c r="L72" s="50" t="s">
        <v>155</v>
      </c>
      <c r="M72" s="44"/>
      <c r="N72" s="50" t="s">
        <v>156</v>
      </c>
      <c r="O72" s="47" t="str">
        <f>A73</f>
        <v>MK3.09</v>
      </c>
      <c r="Q72" s="41" t="str">
        <f>IF(P72&gt;0,VLOOKUP(P72,#REF!,4,FALSE),"")</f>
        <v/>
      </c>
    </row>
    <row r="73" spans="1:18" s="43" customFormat="1">
      <c r="A73" s="46" t="s">
        <v>218</v>
      </c>
      <c r="B73" s="46"/>
      <c r="C73" s="42" t="s">
        <v>11</v>
      </c>
      <c r="D73" s="42" t="s">
        <v>53</v>
      </c>
      <c r="E73" s="42"/>
      <c r="F73" s="42" t="s">
        <v>121</v>
      </c>
      <c r="G73" s="42" t="s">
        <v>21</v>
      </c>
      <c r="H73" s="44"/>
      <c r="I73" s="44"/>
      <c r="J73" s="42" t="s">
        <v>14</v>
      </c>
      <c r="K73" s="42" t="s">
        <v>69</v>
      </c>
      <c r="M73" s="42" t="s">
        <v>70</v>
      </c>
      <c r="O73" s="45"/>
      <c r="P73" s="46" t="s">
        <v>67</v>
      </c>
      <c r="Q73" s="41"/>
      <c r="R73" s="43" t="s">
        <v>108</v>
      </c>
    </row>
    <row r="74" spans="1:18" outlineLevel="1">
      <c r="C74" s="44" t="s">
        <v>24</v>
      </c>
      <c r="F74" s="44" t="s">
        <v>58</v>
      </c>
      <c r="G74" s="44" t="s">
        <v>59</v>
      </c>
      <c r="H74" s="44"/>
      <c r="I74" s="44"/>
      <c r="L74" s="50" t="s">
        <v>71</v>
      </c>
      <c r="M74" s="44"/>
      <c r="N74" s="50" t="s">
        <v>72</v>
      </c>
      <c r="O74" s="51" t="s">
        <v>139</v>
      </c>
      <c r="Q74" s="41" t="str">
        <f>IF(P74&gt;0,VLOOKUP(P74,#REF!,4,FALSE),"")</f>
        <v/>
      </c>
    </row>
    <row r="75" spans="1:18" outlineLevel="1">
      <c r="A75" s="52"/>
      <c r="B75" s="52"/>
      <c r="C75" s="44" t="s">
        <v>24</v>
      </c>
      <c r="D75" s="50"/>
      <c r="E75" s="50"/>
      <c r="F75" s="44" t="s">
        <v>58</v>
      </c>
      <c r="G75" s="44" t="s">
        <v>59</v>
      </c>
      <c r="H75" s="44"/>
      <c r="I75" s="44"/>
      <c r="L75" s="50" t="s">
        <v>73</v>
      </c>
      <c r="M75" s="44"/>
      <c r="N75" s="50" t="s">
        <v>126</v>
      </c>
      <c r="O75" s="51" t="s">
        <v>139</v>
      </c>
      <c r="P75" s="52"/>
      <c r="Q75" s="41" t="str">
        <f>IF(P75&gt;0,VLOOKUP(P75,#REF!,4,FALSE),"")</f>
        <v/>
      </c>
    </row>
    <row r="76" spans="1:18" s="61" customFormat="1" outlineLevel="1">
      <c r="A76" s="59"/>
      <c r="B76" s="59"/>
      <c r="C76" s="29" t="s">
        <v>24</v>
      </c>
      <c r="D76" s="28"/>
      <c r="E76" s="28"/>
      <c r="F76" s="29" t="s">
        <v>58</v>
      </c>
      <c r="G76" s="29" t="s">
        <v>59</v>
      </c>
      <c r="H76" s="29"/>
      <c r="I76" s="29"/>
      <c r="J76" s="29"/>
      <c r="K76" s="29"/>
      <c r="L76" s="28" t="s">
        <v>75</v>
      </c>
      <c r="M76" s="29"/>
      <c r="N76" s="28" t="s">
        <v>127</v>
      </c>
      <c r="O76" s="51" t="s">
        <v>139</v>
      </c>
      <c r="P76" s="59"/>
      <c r="Q76" s="60" t="str">
        <f>IF(P76&gt;0,VLOOKUP(P76,#REF!,4,FALSE),"")</f>
        <v/>
      </c>
    </row>
    <row r="77" spans="1:18" s="61" customFormat="1" outlineLevel="1">
      <c r="A77" s="59"/>
      <c r="B77" s="59"/>
      <c r="C77" s="29" t="s">
        <v>24</v>
      </c>
      <c r="D77" s="28"/>
      <c r="E77" s="28"/>
      <c r="F77" s="29" t="s">
        <v>58</v>
      </c>
      <c r="G77" s="29" t="s">
        <v>59</v>
      </c>
      <c r="H77" s="29"/>
      <c r="I77" s="29"/>
      <c r="J77" s="29"/>
      <c r="K77" s="29"/>
      <c r="L77" s="28" t="s">
        <v>76</v>
      </c>
      <c r="M77" s="29"/>
      <c r="N77" s="28" t="s">
        <v>128</v>
      </c>
      <c r="O77" s="51" t="s">
        <v>139</v>
      </c>
      <c r="P77" s="59"/>
      <c r="Q77" s="60" t="str">
        <f>IF(P77&gt;0,VLOOKUP(P77,#REF!,4,FALSE),"")</f>
        <v/>
      </c>
    </row>
    <row r="78" spans="1:18" outlineLevel="1">
      <c r="A78" s="52"/>
      <c r="B78" s="52"/>
      <c r="C78" s="44" t="s">
        <v>24</v>
      </c>
      <c r="D78" s="50"/>
      <c r="E78" s="50"/>
      <c r="F78" s="44" t="s">
        <v>58</v>
      </c>
      <c r="G78" s="44" t="s">
        <v>59</v>
      </c>
      <c r="H78" s="44"/>
      <c r="I78" s="44"/>
      <c r="L78" s="50" t="s">
        <v>77</v>
      </c>
      <c r="M78" s="44"/>
      <c r="N78" s="50" t="s">
        <v>203</v>
      </c>
      <c r="O78" s="51" t="s">
        <v>139</v>
      </c>
      <c r="P78" s="52"/>
      <c r="Q78" s="41" t="str">
        <f>IF(P78&gt;0,VLOOKUP(P78,#REF!,4,FALSE),"")</f>
        <v/>
      </c>
    </row>
    <row r="79" spans="1:18" outlineLevel="1">
      <c r="A79" s="52"/>
      <c r="B79" s="52"/>
      <c r="C79" s="44" t="s">
        <v>24</v>
      </c>
      <c r="D79" s="50"/>
      <c r="E79" s="50"/>
      <c r="F79" s="44" t="s">
        <v>58</v>
      </c>
      <c r="G79" s="44" t="s">
        <v>59</v>
      </c>
      <c r="H79" s="44"/>
      <c r="I79" s="44"/>
      <c r="L79" s="50" t="s">
        <v>207</v>
      </c>
      <c r="M79" s="44"/>
      <c r="N79" s="50" t="s">
        <v>74</v>
      </c>
      <c r="O79" s="51" t="s">
        <v>139</v>
      </c>
      <c r="P79" s="52"/>
      <c r="Q79" s="41" t="str">
        <f>IF(P79&gt;0,VLOOKUP(P79,#REF!,4,FALSE),"")</f>
        <v/>
      </c>
    </row>
    <row r="80" spans="1:18" outlineLevel="1">
      <c r="A80" s="52"/>
      <c r="B80" s="52"/>
      <c r="C80" s="44" t="s">
        <v>24</v>
      </c>
      <c r="D80" s="50"/>
      <c r="E80" s="50"/>
      <c r="F80" s="44" t="s">
        <v>58</v>
      </c>
      <c r="G80" s="44" t="s">
        <v>59</v>
      </c>
      <c r="H80" s="27"/>
      <c r="I80" s="27"/>
      <c r="L80" s="50" t="s">
        <v>78</v>
      </c>
      <c r="M80" s="44"/>
      <c r="N80" s="50" t="s">
        <v>79</v>
      </c>
      <c r="O80" s="51" t="s">
        <v>139</v>
      </c>
      <c r="P80" s="52"/>
      <c r="Q80" s="41" t="str">
        <f>IF(P80&gt;0,VLOOKUP(P80,#REF!,4,FALSE),"")</f>
        <v/>
      </c>
    </row>
    <row r="81" spans="1:17" outlineLevel="1">
      <c r="A81" s="52"/>
      <c r="B81" s="52"/>
      <c r="C81" s="44" t="s">
        <v>24</v>
      </c>
      <c r="D81" s="50"/>
      <c r="E81" s="50"/>
      <c r="F81" s="44" t="s">
        <v>58</v>
      </c>
      <c r="G81" s="44" t="s">
        <v>59</v>
      </c>
      <c r="H81" s="49"/>
      <c r="I81" s="49"/>
      <c r="L81" s="50" t="s">
        <v>80</v>
      </c>
      <c r="M81" s="44"/>
      <c r="N81" s="50" t="s">
        <v>81</v>
      </c>
      <c r="O81" s="51" t="s">
        <v>139</v>
      </c>
      <c r="P81" s="52"/>
      <c r="Q81" s="41" t="str">
        <f>IF(P81&gt;0,VLOOKUP(P81,#REF!,4,FALSE),"")</f>
        <v/>
      </c>
    </row>
    <row r="82" spans="1:17" outlineLevel="1">
      <c r="C82" s="44" t="s">
        <v>24</v>
      </c>
      <c r="F82" s="44" t="s">
        <v>66</v>
      </c>
      <c r="G82" s="44" t="s">
        <v>21</v>
      </c>
      <c r="H82" s="44"/>
      <c r="I82" s="44"/>
      <c r="L82" s="50" t="s">
        <v>155</v>
      </c>
      <c r="M82" s="44"/>
      <c r="N82" s="50" t="s">
        <v>156</v>
      </c>
      <c r="O82" s="51" t="s">
        <v>139</v>
      </c>
      <c r="Q82" s="41" t="str">
        <f>IF(P82&gt;0,VLOOKUP(P82,#REF!,4,FALSE),"")</f>
        <v/>
      </c>
    </row>
    <row r="83" spans="1:17" s="40" customFormat="1">
      <c r="A83" s="40" t="s">
        <v>209</v>
      </c>
      <c r="C83" s="22"/>
      <c r="D83" s="22"/>
      <c r="E83" s="22"/>
      <c r="F83" s="22"/>
      <c r="G83" s="22"/>
      <c r="H83" s="23"/>
      <c r="I83" s="23"/>
      <c r="J83" s="22"/>
      <c r="K83" s="22"/>
      <c r="N83" s="24"/>
      <c r="O83" s="25"/>
      <c r="Q83" s="41"/>
    </row>
  </sheetData>
  <mergeCells count="1">
    <mergeCell ref="K2:L2"/>
  </mergeCells>
  <conditionalFormatting sqref="J62:J64 J82 J66 J2:J3 J9:J11 J69:J71 J27:J43 J57:J58 J49:J50 J46:J47 J84:J65486 J73:J78">
    <cfRule type="cellIs" dxfId="59" priority="101" operator="equal">
      <formula>"Conditional"</formula>
    </cfRule>
  </conditionalFormatting>
  <conditionalFormatting sqref="D62:E64 D82:E82 D66:E66 D2:E3 D9:E11 D69:E71 D27:E43 D57:E58 D49:E50 D46:E47 D84:E65486 D73:E78">
    <cfRule type="cellIs" dxfId="58" priority="100" operator="equal">
      <formula>"Observation"</formula>
    </cfRule>
  </conditionalFormatting>
  <conditionalFormatting sqref="J45">
    <cfRule type="cellIs" dxfId="57" priority="99" operator="equal">
      <formula>"Conditional"</formula>
    </cfRule>
  </conditionalFormatting>
  <conditionalFormatting sqref="D45:E45">
    <cfRule type="cellIs" dxfId="56" priority="98" operator="equal">
      <formula>"Observation"</formula>
    </cfRule>
  </conditionalFormatting>
  <conditionalFormatting sqref="D44:E44">
    <cfRule type="cellIs" dxfId="55" priority="96" operator="equal">
      <formula>"Observation"</formula>
    </cfRule>
  </conditionalFormatting>
  <conditionalFormatting sqref="J44">
    <cfRule type="cellIs" dxfId="54" priority="97" operator="equal">
      <formula>"Conditional"</formula>
    </cfRule>
  </conditionalFormatting>
  <conditionalFormatting sqref="J14 J17 J26 J21 J19">
    <cfRule type="cellIs" dxfId="53" priority="95" operator="equal">
      <formula>"Conditional"</formula>
    </cfRule>
  </conditionalFormatting>
  <conditionalFormatting sqref="D14:E14 D17:E17 D26:E26 D21:E21 D19:E19">
    <cfRule type="cellIs" dxfId="52" priority="94" operator="equal">
      <formula>"Observation"</formula>
    </cfRule>
  </conditionalFormatting>
  <conditionalFormatting sqref="J48">
    <cfRule type="cellIs" dxfId="51" priority="91" operator="equal">
      <formula>"Conditional"</formula>
    </cfRule>
  </conditionalFormatting>
  <conditionalFormatting sqref="D48:E48">
    <cfRule type="cellIs" dxfId="50" priority="90" operator="equal">
      <formula>"Observation"</formula>
    </cfRule>
  </conditionalFormatting>
  <conditionalFormatting sqref="J81">
    <cfRule type="cellIs" dxfId="49" priority="89" operator="equal">
      <formula>"Conditional"</formula>
    </cfRule>
  </conditionalFormatting>
  <conditionalFormatting sqref="D81:E81">
    <cfRule type="cellIs" dxfId="48" priority="88" operator="equal">
      <formula>"Observation"</formula>
    </cfRule>
  </conditionalFormatting>
  <conditionalFormatting sqref="J80">
    <cfRule type="cellIs" dxfId="47" priority="87" operator="equal">
      <formula>"Conditional"</formula>
    </cfRule>
  </conditionalFormatting>
  <conditionalFormatting sqref="D80:E80">
    <cfRule type="cellIs" dxfId="46" priority="86" operator="equal">
      <formula>"Observation"</formula>
    </cfRule>
  </conditionalFormatting>
  <conditionalFormatting sqref="J12:J13">
    <cfRule type="cellIs" dxfId="45" priority="85" operator="equal">
      <formula>"Conditional"</formula>
    </cfRule>
  </conditionalFormatting>
  <conditionalFormatting sqref="D12:E13">
    <cfRule type="cellIs" dxfId="44" priority="84" operator="equal">
      <formula>"Observation"</formula>
    </cfRule>
  </conditionalFormatting>
  <conditionalFormatting sqref="J15">
    <cfRule type="cellIs" dxfId="43" priority="73" operator="equal">
      <formula>"Conditional"</formula>
    </cfRule>
  </conditionalFormatting>
  <conditionalFormatting sqref="D15:E15">
    <cfRule type="cellIs" dxfId="42" priority="72" operator="equal">
      <formula>"Observation"</formula>
    </cfRule>
  </conditionalFormatting>
  <conditionalFormatting sqref="J16">
    <cfRule type="cellIs" dxfId="41" priority="71" operator="equal">
      <formula>"Conditional"</formula>
    </cfRule>
  </conditionalFormatting>
  <conditionalFormatting sqref="D16:E16">
    <cfRule type="cellIs" dxfId="40" priority="70" operator="equal">
      <formula>"Observation"</formula>
    </cfRule>
  </conditionalFormatting>
  <conditionalFormatting sqref="J22">
    <cfRule type="cellIs" dxfId="39" priority="69" operator="equal">
      <formula>"Conditional"</formula>
    </cfRule>
  </conditionalFormatting>
  <conditionalFormatting sqref="D22:E22">
    <cfRule type="cellIs" dxfId="38" priority="68" operator="equal">
      <formula>"Observation"</formula>
    </cfRule>
  </conditionalFormatting>
  <conditionalFormatting sqref="J23">
    <cfRule type="cellIs" dxfId="37" priority="67" operator="equal">
      <formula>"Conditional"</formula>
    </cfRule>
  </conditionalFormatting>
  <conditionalFormatting sqref="D23:E23">
    <cfRule type="cellIs" dxfId="36" priority="66" operator="equal">
      <formula>"Observation"</formula>
    </cfRule>
  </conditionalFormatting>
  <conditionalFormatting sqref="J24:J25">
    <cfRule type="cellIs" dxfId="35" priority="65" operator="equal">
      <formula>"Conditional"</formula>
    </cfRule>
  </conditionalFormatting>
  <conditionalFormatting sqref="D24:E25">
    <cfRule type="cellIs" dxfId="34" priority="64" operator="equal">
      <formula>"Observation"</formula>
    </cfRule>
  </conditionalFormatting>
  <conditionalFormatting sqref="J20">
    <cfRule type="cellIs" dxfId="33" priority="63" operator="equal">
      <formula>"Conditional"</formula>
    </cfRule>
  </conditionalFormatting>
  <conditionalFormatting sqref="D20:E20">
    <cfRule type="cellIs" dxfId="32" priority="62" operator="equal">
      <formula>"Observation"</formula>
    </cfRule>
  </conditionalFormatting>
  <conditionalFormatting sqref="J18">
    <cfRule type="cellIs" dxfId="31" priority="61" operator="equal">
      <formula>"Conditional"</formula>
    </cfRule>
  </conditionalFormatting>
  <conditionalFormatting sqref="D18:E18">
    <cfRule type="cellIs" dxfId="30" priority="60" operator="equal">
      <formula>"Observation"</formula>
    </cfRule>
  </conditionalFormatting>
  <conditionalFormatting sqref="J65">
    <cfRule type="cellIs" dxfId="29" priority="59" operator="equal">
      <formula>"Conditional"</formula>
    </cfRule>
  </conditionalFormatting>
  <conditionalFormatting sqref="D65:E65">
    <cfRule type="cellIs" dxfId="28" priority="58" operator="equal">
      <formula>"Observation"</formula>
    </cfRule>
  </conditionalFormatting>
  <conditionalFormatting sqref="J51 J53">
    <cfRule type="cellIs" dxfId="27" priority="57" operator="equal">
      <formula>"Conditional"</formula>
    </cfRule>
  </conditionalFormatting>
  <conditionalFormatting sqref="D51:E51 D53:E53">
    <cfRule type="cellIs" dxfId="26" priority="56" operator="equal">
      <formula>"Observation"</formula>
    </cfRule>
  </conditionalFormatting>
  <conditionalFormatting sqref="J54">
    <cfRule type="cellIs" dxfId="25" priority="55" operator="equal">
      <formula>"Conditional"</formula>
    </cfRule>
  </conditionalFormatting>
  <conditionalFormatting sqref="D54:E54">
    <cfRule type="cellIs" dxfId="24" priority="54" operator="equal">
      <formula>"Observation"</formula>
    </cfRule>
  </conditionalFormatting>
  <conditionalFormatting sqref="J55">
    <cfRule type="cellIs" dxfId="23" priority="53" operator="equal">
      <formula>"Conditional"</formula>
    </cfRule>
  </conditionalFormatting>
  <conditionalFormatting sqref="D55:E55">
    <cfRule type="cellIs" dxfId="22" priority="52" operator="equal">
      <formula>"Observation"</formula>
    </cfRule>
  </conditionalFormatting>
  <conditionalFormatting sqref="J56">
    <cfRule type="cellIs" dxfId="21" priority="51" operator="equal">
      <formula>"Conditional"</formula>
    </cfRule>
  </conditionalFormatting>
  <conditionalFormatting sqref="D56:E56">
    <cfRule type="cellIs" dxfId="20" priority="50" operator="equal">
      <formula>"Observation"</formula>
    </cfRule>
  </conditionalFormatting>
  <conditionalFormatting sqref="J59:J60">
    <cfRule type="cellIs" dxfId="19" priority="49" operator="equal">
      <formula>"Conditional"</formula>
    </cfRule>
  </conditionalFormatting>
  <conditionalFormatting sqref="D59:E60">
    <cfRule type="cellIs" dxfId="18" priority="48" operator="equal">
      <formula>"Observation"</formula>
    </cfRule>
  </conditionalFormatting>
  <conditionalFormatting sqref="J61">
    <cfRule type="cellIs" dxfId="17" priority="47" operator="equal">
      <formula>"Conditional"</formula>
    </cfRule>
  </conditionalFormatting>
  <conditionalFormatting sqref="D61:E61">
    <cfRule type="cellIs" dxfId="16" priority="46" operator="equal">
      <formula>"Observation"</formula>
    </cfRule>
  </conditionalFormatting>
  <conditionalFormatting sqref="J52">
    <cfRule type="cellIs" dxfId="15" priority="43" operator="equal">
      <formula>"Conditional"</formula>
    </cfRule>
  </conditionalFormatting>
  <conditionalFormatting sqref="D52:E52">
    <cfRule type="cellIs" dxfId="14" priority="42" operator="equal">
      <formula>"Observation"</formula>
    </cfRule>
  </conditionalFormatting>
  <conditionalFormatting sqref="J8">
    <cfRule type="cellIs" dxfId="13" priority="29" operator="equal">
      <formula>"Conditional"</formula>
    </cfRule>
  </conditionalFormatting>
  <conditionalFormatting sqref="D7">
    <cfRule type="cellIs" dxfId="12" priority="32" operator="equal">
      <formula>"Observation"</formula>
    </cfRule>
  </conditionalFormatting>
  <conditionalFormatting sqref="D8:E8">
    <cfRule type="cellIs" dxfId="11" priority="28" operator="equal">
      <formula>"Observation"</formula>
    </cfRule>
  </conditionalFormatting>
  <conditionalFormatting sqref="D4">
    <cfRule type="cellIs" dxfId="10" priority="33" operator="equal">
      <formula>"Observation"</formula>
    </cfRule>
  </conditionalFormatting>
  <conditionalFormatting sqref="J68">
    <cfRule type="cellIs" dxfId="9" priority="10" operator="equal">
      <formula>"Conditional"</formula>
    </cfRule>
  </conditionalFormatting>
  <conditionalFormatting sqref="D68:E68">
    <cfRule type="cellIs" dxfId="8" priority="9" operator="equal">
      <formula>"Observation"</formula>
    </cfRule>
  </conditionalFormatting>
  <conditionalFormatting sqref="J67">
    <cfRule type="cellIs" dxfId="7" priority="8" operator="equal">
      <formula>"Conditional"</formula>
    </cfRule>
  </conditionalFormatting>
  <conditionalFormatting sqref="D67:E67">
    <cfRule type="cellIs" dxfId="6" priority="7" operator="equal">
      <formula>"Observation"</formula>
    </cfRule>
  </conditionalFormatting>
  <conditionalFormatting sqref="J79">
    <cfRule type="cellIs" dxfId="5" priority="6" operator="equal">
      <formula>"Conditional"</formula>
    </cfRule>
  </conditionalFormatting>
  <conditionalFormatting sqref="D79:E79">
    <cfRule type="cellIs" dxfId="4" priority="5" operator="equal">
      <formula>"Observation"</formula>
    </cfRule>
  </conditionalFormatting>
  <conditionalFormatting sqref="J83">
    <cfRule type="cellIs" dxfId="3" priority="4" operator="equal">
      <formula>"Conditional"</formula>
    </cfRule>
  </conditionalFormatting>
  <conditionalFormatting sqref="D83:E83">
    <cfRule type="cellIs" dxfId="2" priority="3" operator="equal">
      <formula>"Observation"</formula>
    </cfRule>
  </conditionalFormatting>
  <conditionalFormatting sqref="J72">
    <cfRule type="cellIs" dxfId="1" priority="2" operator="equal">
      <formula>"Conditional"</formula>
    </cfRule>
  </conditionalFormatting>
  <conditionalFormatting sqref="D72:E72">
    <cfRule type="cellIs" dxfId="0" priority="1" operator="equal">
      <formula>"Observation"</formula>
    </cfRule>
  </conditionalFormatting>
  <printOptions gridLines="1"/>
  <pageMargins left="0.7" right="0.7" top="0.75" bottom="0.75" header="0.3" footer="0.3"/>
  <pageSetup paperSize="9" scale="80"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filterMode="1"/>
  <dimension ref="A1:N79"/>
  <sheetViews>
    <sheetView workbookViewId="0">
      <pane ySplit="1" topLeftCell="A2" activePane="bottomLeft" state="frozen"/>
      <selection pane="bottomLeft" activeCell="N77" sqref="N77"/>
    </sheetView>
  </sheetViews>
  <sheetFormatPr defaultRowHeight="15"/>
  <cols>
    <col min="1" max="4" width="6.140625" style="63" customWidth="1"/>
    <col min="5" max="5" width="19.85546875" style="63" customWidth="1"/>
    <col min="6" max="6" width="6.140625" style="66" customWidth="1"/>
    <col min="7" max="11" width="2.5703125" style="66" customWidth="1"/>
    <col min="12" max="12" width="66.5703125" customWidth="1"/>
    <col min="14" max="14" width="48.140625" customWidth="1"/>
  </cols>
  <sheetData>
    <row r="1" spans="1:14">
      <c r="A1" s="63" t="s">
        <v>159</v>
      </c>
      <c r="B1" s="63" t="s">
        <v>160</v>
      </c>
      <c r="C1" s="63" t="s">
        <v>161</v>
      </c>
      <c r="D1" s="53" t="s">
        <v>162</v>
      </c>
      <c r="E1" s="53"/>
      <c r="F1" s="65"/>
      <c r="G1" s="65"/>
      <c r="H1" s="65"/>
      <c r="I1" s="65"/>
      <c r="J1" s="65"/>
      <c r="K1" s="65"/>
    </row>
    <row r="2" spans="1:14" hidden="1">
      <c r="D2" s="53"/>
      <c r="E2" s="53" t="s">
        <v>194</v>
      </c>
      <c r="F2" s="65"/>
      <c r="G2" s="65"/>
      <c r="H2" s="65"/>
      <c r="I2" s="65"/>
      <c r="J2" s="65"/>
      <c r="K2" s="65"/>
    </row>
    <row r="3" spans="1:14">
      <c r="A3" s="63" t="s">
        <v>167</v>
      </c>
      <c r="B3" s="63" t="s">
        <v>167</v>
      </c>
      <c r="C3" s="63" t="s">
        <v>167</v>
      </c>
      <c r="D3" s="49" t="s">
        <v>168</v>
      </c>
      <c r="E3" s="49"/>
      <c r="F3" s="65">
        <v>1</v>
      </c>
      <c r="G3" s="65"/>
      <c r="H3" s="65"/>
      <c r="I3" s="65"/>
      <c r="J3" s="65"/>
      <c r="K3" s="65"/>
      <c r="L3" s="50" t="s">
        <v>94</v>
      </c>
      <c r="M3" s="44"/>
      <c r="N3" s="50" t="s">
        <v>95</v>
      </c>
    </row>
    <row r="4" spans="1:14">
      <c r="A4" s="63" t="s">
        <v>167</v>
      </c>
      <c r="B4" s="63" t="s">
        <v>167</v>
      </c>
      <c r="C4" s="63" t="s">
        <v>167</v>
      </c>
      <c r="D4" s="49" t="s">
        <v>168</v>
      </c>
      <c r="E4" s="49"/>
      <c r="F4" s="65">
        <v>2</v>
      </c>
      <c r="G4" s="65"/>
      <c r="H4" s="65"/>
      <c r="I4" s="65"/>
      <c r="J4" s="65"/>
      <c r="K4" s="65"/>
      <c r="L4" s="50" t="s">
        <v>157</v>
      </c>
      <c r="M4" s="44"/>
      <c r="N4" s="50" t="s">
        <v>158</v>
      </c>
    </row>
    <row r="5" spans="1:14" hidden="1">
      <c r="A5" s="63" t="s">
        <v>168</v>
      </c>
      <c r="B5" s="63" t="s">
        <v>167</v>
      </c>
      <c r="C5" s="63" t="s">
        <v>167</v>
      </c>
      <c r="D5" s="49" t="s">
        <v>168</v>
      </c>
      <c r="E5" s="49"/>
      <c r="F5" s="65">
        <v>3</v>
      </c>
      <c r="G5" s="65"/>
      <c r="H5" s="65"/>
      <c r="I5" s="65"/>
      <c r="J5" s="65"/>
      <c r="K5" s="65"/>
      <c r="L5" s="50" t="s">
        <v>178</v>
      </c>
      <c r="M5" s="44"/>
      <c r="N5" s="50" t="s">
        <v>93</v>
      </c>
    </row>
    <row r="6" spans="1:14">
      <c r="A6" s="63" t="s">
        <v>167</v>
      </c>
      <c r="B6" s="63" t="s">
        <v>168</v>
      </c>
      <c r="C6" s="63" t="s">
        <v>168</v>
      </c>
      <c r="D6" s="63" t="s">
        <v>168</v>
      </c>
      <c r="F6" s="65">
        <v>4</v>
      </c>
      <c r="G6" s="65"/>
      <c r="H6" s="65"/>
      <c r="I6" s="65"/>
      <c r="J6" s="65"/>
      <c r="K6" s="65"/>
      <c r="L6" s="64" t="s">
        <v>176</v>
      </c>
      <c r="M6" s="64"/>
      <c r="N6" s="64" t="s">
        <v>177</v>
      </c>
    </row>
    <row r="7" spans="1:14">
      <c r="A7" s="63" t="s">
        <v>167</v>
      </c>
      <c r="B7" s="63" t="s">
        <v>168</v>
      </c>
      <c r="C7" s="63" t="s">
        <v>168</v>
      </c>
      <c r="D7" s="49" t="s">
        <v>168</v>
      </c>
      <c r="E7" s="49"/>
      <c r="F7" s="65">
        <v>5</v>
      </c>
      <c r="G7" s="65"/>
      <c r="H7" s="65"/>
      <c r="I7" s="65"/>
      <c r="J7" s="65"/>
      <c r="K7" s="65"/>
      <c r="L7" s="64" t="s">
        <v>174</v>
      </c>
      <c r="M7" s="64"/>
      <c r="N7" s="64" t="s">
        <v>175</v>
      </c>
    </row>
    <row r="8" spans="1:14" s="63" customFormat="1" hidden="1">
      <c r="D8" s="49"/>
      <c r="E8" s="49" t="s">
        <v>163</v>
      </c>
      <c r="F8" s="65"/>
      <c r="G8" s="65"/>
      <c r="H8" s="65"/>
      <c r="I8" s="65"/>
      <c r="J8" s="65"/>
      <c r="K8" s="65"/>
      <c r="L8" s="53"/>
      <c r="M8" s="49"/>
      <c r="N8" s="53"/>
    </row>
    <row r="9" spans="1:14">
      <c r="A9" s="63" t="s">
        <v>167</v>
      </c>
      <c r="B9" s="63" t="s">
        <v>168</v>
      </c>
      <c r="C9" s="63" t="s">
        <v>168</v>
      </c>
      <c r="D9" s="63" t="s">
        <v>168</v>
      </c>
      <c r="F9" s="65">
        <v>11</v>
      </c>
      <c r="G9" s="65"/>
      <c r="H9" s="65"/>
      <c r="I9" s="65"/>
      <c r="J9" s="65"/>
      <c r="K9" s="65"/>
      <c r="L9" s="64" t="s">
        <v>192</v>
      </c>
      <c r="M9" s="64"/>
      <c r="N9" s="64" t="s">
        <v>193</v>
      </c>
    </row>
    <row r="10" spans="1:14">
      <c r="A10" s="63" t="s">
        <v>167</v>
      </c>
      <c r="B10" s="63" t="s">
        <v>168</v>
      </c>
      <c r="C10" s="63" t="s">
        <v>168</v>
      </c>
      <c r="D10" s="49" t="s">
        <v>168</v>
      </c>
      <c r="E10" s="49"/>
      <c r="F10" s="65">
        <v>12</v>
      </c>
      <c r="G10" s="65"/>
      <c r="H10" s="65"/>
      <c r="I10" s="65"/>
      <c r="J10" s="65"/>
      <c r="K10" s="65"/>
      <c r="L10" s="50" t="s">
        <v>187</v>
      </c>
      <c r="M10" s="44"/>
      <c r="N10" s="50" t="s">
        <v>190</v>
      </c>
    </row>
    <row r="11" spans="1:14">
      <c r="A11" s="63" t="s">
        <v>167</v>
      </c>
      <c r="B11" s="63" t="s">
        <v>168</v>
      </c>
      <c r="C11" s="63" t="s">
        <v>167</v>
      </c>
      <c r="D11" s="49" t="s">
        <v>168</v>
      </c>
      <c r="E11" s="49"/>
      <c r="F11" s="65">
        <v>13</v>
      </c>
      <c r="G11" s="65"/>
      <c r="H11" s="65"/>
      <c r="I11" s="65"/>
      <c r="J11" s="65"/>
      <c r="K11" s="65"/>
      <c r="L11" s="50" t="s">
        <v>191</v>
      </c>
      <c r="M11" s="44"/>
      <c r="N11" s="50" t="s">
        <v>96</v>
      </c>
    </row>
    <row r="12" spans="1:14">
      <c r="A12" s="63" t="s">
        <v>167</v>
      </c>
      <c r="B12" s="63" t="s">
        <v>167</v>
      </c>
      <c r="C12" s="63" t="s">
        <v>168</v>
      </c>
      <c r="D12" s="49" t="s">
        <v>168</v>
      </c>
      <c r="E12" s="49"/>
      <c r="F12" s="65">
        <v>14</v>
      </c>
      <c r="G12" s="65"/>
      <c r="H12" s="65"/>
      <c r="I12" s="65"/>
      <c r="J12" s="65"/>
      <c r="K12" s="65"/>
      <c r="L12" s="50" t="s">
        <v>152</v>
      </c>
      <c r="M12" s="44"/>
      <c r="N12" s="50" t="s">
        <v>85</v>
      </c>
    </row>
    <row r="13" spans="1:14" hidden="1">
      <c r="A13" s="63" t="s">
        <v>168</v>
      </c>
      <c r="B13" s="63" t="s">
        <v>168</v>
      </c>
      <c r="C13" s="63" t="s">
        <v>167</v>
      </c>
      <c r="D13" s="49" t="s">
        <v>168</v>
      </c>
      <c r="E13" s="53"/>
      <c r="F13" s="65">
        <v>15</v>
      </c>
      <c r="G13" s="65"/>
      <c r="H13" s="65"/>
      <c r="I13" s="65"/>
      <c r="J13" s="65"/>
      <c r="K13" s="65"/>
      <c r="L13" s="50" t="s">
        <v>97</v>
      </c>
      <c r="M13" s="44"/>
      <c r="N13" s="50" t="s">
        <v>98</v>
      </c>
    </row>
    <row r="14" spans="1:14">
      <c r="A14" s="63" t="s">
        <v>167</v>
      </c>
      <c r="B14" s="63" t="s">
        <v>167</v>
      </c>
      <c r="C14" s="63" t="s">
        <v>167</v>
      </c>
      <c r="D14" s="49" t="s">
        <v>168</v>
      </c>
      <c r="E14" s="49"/>
      <c r="F14" s="65">
        <v>16</v>
      </c>
      <c r="G14" s="65"/>
      <c r="H14" s="65"/>
      <c r="I14" s="65"/>
      <c r="J14" s="65"/>
      <c r="K14" s="65"/>
      <c r="L14" s="50" t="s">
        <v>153</v>
      </c>
      <c r="M14" s="44"/>
      <c r="N14" s="50" t="s">
        <v>86</v>
      </c>
    </row>
    <row r="15" spans="1:14" hidden="1">
      <c r="A15" s="63" t="s">
        <v>168</v>
      </c>
      <c r="B15" s="63" t="s">
        <v>167</v>
      </c>
      <c r="C15" s="63" t="s">
        <v>167</v>
      </c>
      <c r="D15" s="49" t="s">
        <v>168</v>
      </c>
      <c r="E15" s="49"/>
      <c r="F15" s="65">
        <v>17</v>
      </c>
      <c r="G15" s="65"/>
      <c r="H15" s="65"/>
      <c r="I15" s="65"/>
      <c r="J15" s="65"/>
      <c r="K15" s="65"/>
      <c r="L15" s="50" t="s">
        <v>151</v>
      </c>
      <c r="M15" s="44"/>
      <c r="N15" s="50" t="s">
        <v>89</v>
      </c>
    </row>
    <row r="16" spans="1:14" hidden="1">
      <c r="A16" s="63" t="s">
        <v>168</v>
      </c>
      <c r="B16" s="63" t="s">
        <v>167</v>
      </c>
      <c r="C16" s="63" t="s">
        <v>168</v>
      </c>
      <c r="D16" s="49" t="s">
        <v>168</v>
      </c>
      <c r="E16" s="49"/>
      <c r="F16" s="65">
        <v>18</v>
      </c>
      <c r="G16" s="65"/>
      <c r="H16" s="65"/>
      <c r="I16" s="65"/>
      <c r="J16" s="65"/>
      <c r="K16" s="65"/>
      <c r="L16" s="50" t="s">
        <v>170</v>
      </c>
      <c r="M16" s="44"/>
      <c r="N16" s="50" t="s">
        <v>169</v>
      </c>
    </row>
    <row r="17" spans="1:14" hidden="1">
      <c r="D17" s="49"/>
      <c r="E17" s="49" t="s">
        <v>165</v>
      </c>
      <c r="F17" s="65"/>
      <c r="G17" s="65"/>
      <c r="H17" s="65"/>
      <c r="I17" s="65"/>
      <c r="J17" s="65"/>
      <c r="K17" s="65"/>
      <c r="L17" s="50"/>
      <c r="M17" s="44"/>
      <c r="N17" s="50"/>
    </row>
    <row r="18" spans="1:14">
      <c r="A18" s="63" t="s">
        <v>167</v>
      </c>
      <c r="B18" s="63" t="s">
        <v>167</v>
      </c>
      <c r="C18" s="63" t="s">
        <v>167</v>
      </c>
      <c r="D18" s="49" t="s">
        <v>167</v>
      </c>
      <c r="E18" s="49"/>
      <c r="F18" s="65">
        <v>21</v>
      </c>
      <c r="G18" s="65"/>
      <c r="H18" s="65"/>
      <c r="I18" s="65"/>
      <c r="J18" s="65"/>
      <c r="K18" s="65"/>
      <c r="L18" s="50" t="s">
        <v>171</v>
      </c>
      <c r="M18" s="44"/>
      <c r="N18" s="50" t="s">
        <v>172</v>
      </c>
    </row>
    <row r="19" spans="1:14" hidden="1">
      <c r="A19" s="63" t="s">
        <v>168</v>
      </c>
      <c r="B19" s="63" t="s">
        <v>167</v>
      </c>
      <c r="C19" s="63" t="s">
        <v>168</v>
      </c>
      <c r="D19" s="49" t="s">
        <v>168</v>
      </c>
      <c r="E19" s="49"/>
      <c r="F19" s="65">
        <v>22</v>
      </c>
      <c r="G19" s="65"/>
      <c r="H19" s="65"/>
      <c r="I19" s="65"/>
      <c r="J19" s="65"/>
      <c r="K19" s="65"/>
      <c r="L19" s="50" t="s">
        <v>149</v>
      </c>
      <c r="M19" s="44"/>
      <c r="N19" s="50" t="s">
        <v>123</v>
      </c>
    </row>
    <row r="20" spans="1:14">
      <c r="A20" s="63" t="s">
        <v>167</v>
      </c>
      <c r="B20" s="63" t="s">
        <v>167</v>
      </c>
      <c r="C20" s="63" t="s">
        <v>167</v>
      </c>
      <c r="D20" s="49" t="s">
        <v>168</v>
      </c>
      <c r="E20" s="49"/>
      <c r="F20" s="65">
        <v>23</v>
      </c>
      <c r="G20" s="65"/>
      <c r="H20" s="65"/>
      <c r="I20" s="65"/>
      <c r="J20" s="65"/>
      <c r="K20" s="65"/>
      <c r="L20" s="50" t="s">
        <v>87</v>
      </c>
      <c r="M20" s="44"/>
      <c r="N20" s="50" t="s">
        <v>88</v>
      </c>
    </row>
    <row r="21" spans="1:14" hidden="1">
      <c r="D21" s="49"/>
      <c r="E21" s="49"/>
      <c r="F21" s="65">
        <v>24</v>
      </c>
      <c r="G21" s="65"/>
      <c r="H21" s="65"/>
      <c r="I21" s="65"/>
      <c r="J21" s="65"/>
      <c r="K21" s="65"/>
      <c r="L21" s="50" t="s">
        <v>173</v>
      </c>
      <c r="M21" s="44"/>
      <c r="N21" s="50" t="s">
        <v>99</v>
      </c>
    </row>
    <row r="22" spans="1:14" hidden="1">
      <c r="D22" s="49"/>
      <c r="E22" s="49" t="s">
        <v>164</v>
      </c>
      <c r="F22" s="65"/>
      <c r="G22" s="65"/>
      <c r="H22" s="65"/>
      <c r="I22" s="65"/>
      <c r="J22" s="65"/>
      <c r="K22" s="65"/>
      <c r="L22" s="50"/>
      <c r="M22" s="44"/>
      <c r="N22" s="50"/>
    </row>
    <row r="23" spans="1:14">
      <c r="A23" s="63" t="s">
        <v>167</v>
      </c>
      <c r="B23" s="63" t="s">
        <v>167</v>
      </c>
      <c r="C23" s="63" t="s">
        <v>168</v>
      </c>
      <c r="D23" s="49" t="s">
        <v>167</v>
      </c>
      <c r="E23" s="49"/>
      <c r="F23" s="65">
        <v>31</v>
      </c>
      <c r="G23" s="65"/>
      <c r="H23" s="65"/>
      <c r="I23" s="65"/>
      <c r="J23" s="65"/>
      <c r="K23" s="65"/>
      <c r="L23" s="50" t="s">
        <v>195</v>
      </c>
      <c r="M23" s="44"/>
      <c r="N23" s="50" t="s">
        <v>199</v>
      </c>
    </row>
    <row r="24" spans="1:14">
      <c r="A24" s="63" t="s">
        <v>167</v>
      </c>
      <c r="B24" s="63" t="s">
        <v>167</v>
      </c>
      <c r="C24" s="63" t="s">
        <v>168</v>
      </c>
      <c r="D24" s="49" t="s">
        <v>167</v>
      </c>
      <c r="E24" s="49"/>
      <c r="F24" s="65">
        <v>32</v>
      </c>
      <c r="G24" s="65"/>
      <c r="H24" s="65"/>
      <c r="I24" s="65"/>
      <c r="J24" s="65"/>
      <c r="K24" s="65"/>
      <c r="L24" s="50" t="s">
        <v>196</v>
      </c>
      <c r="M24" s="44"/>
      <c r="N24" s="50" t="s">
        <v>198</v>
      </c>
    </row>
    <row r="25" spans="1:14">
      <c r="A25" s="63" t="s">
        <v>167</v>
      </c>
      <c r="B25" s="63" t="s">
        <v>167</v>
      </c>
      <c r="C25" s="63" t="s">
        <v>168</v>
      </c>
      <c r="D25" s="49" t="s">
        <v>167</v>
      </c>
      <c r="E25" s="49"/>
      <c r="F25" s="65">
        <v>33</v>
      </c>
      <c r="G25" s="65"/>
      <c r="H25" s="65"/>
      <c r="I25" s="65"/>
      <c r="J25" s="65"/>
      <c r="K25" s="65"/>
      <c r="L25" s="50" t="s">
        <v>197</v>
      </c>
      <c r="M25" s="44"/>
      <c r="N25" s="50" t="s">
        <v>200</v>
      </c>
    </row>
    <row r="26" spans="1:14">
      <c r="A26" s="63" t="s">
        <v>167</v>
      </c>
      <c r="B26" s="63" t="s">
        <v>167</v>
      </c>
      <c r="C26" s="63" t="s">
        <v>167</v>
      </c>
      <c r="D26" s="49" t="s">
        <v>167</v>
      </c>
      <c r="E26" s="49"/>
      <c r="F26" s="65">
        <v>34</v>
      </c>
      <c r="G26" s="65"/>
      <c r="H26" s="65"/>
      <c r="I26" s="65"/>
      <c r="J26" s="65"/>
      <c r="K26" s="65"/>
      <c r="L26" s="50" t="s">
        <v>150</v>
      </c>
      <c r="M26" s="44"/>
      <c r="N26" s="50" t="s">
        <v>154</v>
      </c>
    </row>
    <row r="27" spans="1:14" hidden="1">
      <c r="D27" s="49"/>
      <c r="E27" s="49" t="s">
        <v>185</v>
      </c>
      <c r="F27" s="65"/>
      <c r="G27" s="65"/>
      <c r="H27" s="65"/>
      <c r="I27" s="65"/>
      <c r="J27" s="65"/>
      <c r="K27" s="65"/>
      <c r="L27" s="50"/>
      <c r="M27" s="44"/>
      <c r="N27" s="50"/>
    </row>
    <row r="28" spans="1:14">
      <c r="A28" s="63" t="s">
        <v>167</v>
      </c>
      <c r="B28" s="63" t="s">
        <v>168</v>
      </c>
      <c r="C28" s="63" t="s">
        <v>167</v>
      </c>
      <c r="D28" s="49" t="s">
        <v>168</v>
      </c>
      <c r="E28" s="49"/>
      <c r="F28" s="65">
        <v>41</v>
      </c>
      <c r="G28" s="65"/>
      <c r="H28" s="65"/>
      <c r="I28" s="65"/>
      <c r="J28" s="65"/>
      <c r="K28" s="65"/>
      <c r="L28" s="50" t="s">
        <v>186</v>
      </c>
      <c r="M28" s="44"/>
      <c r="N28" s="50" t="s">
        <v>181</v>
      </c>
    </row>
    <row r="29" spans="1:14">
      <c r="A29" s="63" t="s">
        <v>167</v>
      </c>
      <c r="B29" s="63" t="s">
        <v>168</v>
      </c>
      <c r="C29" s="63" t="s">
        <v>168</v>
      </c>
      <c r="D29" s="49" t="s">
        <v>168</v>
      </c>
      <c r="E29" s="49"/>
      <c r="F29" s="65">
        <v>42</v>
      </c>
      <c r="G29" s="65"/>
      <c r="H29" s="65"/>
      <c r="I29" s="65"/>
      <c r="J29" s="65"/>
      <c r="K29" s="65"/>
      <c r="L29" s="50" t="s">
        <v>188</v>
      </c>
      <c r="M29" s="44"/>
      <c r="N29" s="50" t="s">
        <v>189</v>
      </c>
    </row>
    <row r="30" spans="1:14">
      <c r="A30" s="63" t="s">
        <v>167</v>
      </c>
      <c r="B30" s="63" t="s">
        <v>168</v>
      </c>
      <c r="C30" s="63" t="s">
        <v>168</v>
      </c>
      <c r="D30" s="49" t="s">
        <v>168</v>
      </c>
      <c r="E30" s="49"/>
      <c r="F30" s="65">
        <v>43</v>
      </c>
      <c r="G30" s="65"/>
      <c r="H30" s="65"/>
      <c r="I30" s="65"/>
      <c r="J30" s="65"/>
      <c r="K30" s="65"/>
      <c r="L30" s="50" t="s">
        <v>179</v>
      </c>
      <c r="M30" s="44"/>
      <c r="N30" s="64" t="s">
        <v>180</v>
      </c>
    </row>
    <row r="31" spans="1:14" hidden="1">
      <c r="D31" s="49"/>
      <c r="E31" s="49" t="s">
        <v>166</v>
      </c>
      <c r="F31" s="65"/>
      <c r="G31" s="65"/>
      <c r="H31" s="65"/>
      <c r="I31" s="65"/>
      <c r="J31" s="65"/>
      <c r="K31" s="65"/>
      <c r="L31" s="50"/>
      <c r="M31" s="44"/>
    </row>
    <row r="32" spans="1:14" hidden="1">
      <c r="A32" s="63" t="s">
        <v>168</v>
      </c>
      <c r="B32" s="63" t="s">
        <v>168</v>
      </c>
      <c r="C32" s="63" t="s">
        <v>168</v>
      </c>
      <c r="D32" s="53" t="s">
        <v>167</v>
      </c>
      <c r="E32" s="53"/>
      <c r="F32" s="65">
        <v>44</v>
      </c>
      <c r="G32" s="65"/>
      <c r="H32" s="65"/>
      <c r="I32" s="65"/>
      <c r="J32" s="65"/>
      <c r="K32" s="65"/>
      <c r="L32" s="50" t="s">
        <v>103</v>
      </c>
      <c r="M32" s="53"/>
      <c r="N32" s="50" t="s">
        <v>184</v>
      </c>
    </row>
    <row r="33" spans="1:14" hidden="1">
      <c r="A33" s="63" t="s">
        <v>168</v>
      </c>
      <c r="B33" s="63" t="s">
        <v>167</v>
      </c>
      <c r="C33" s="63" t="s">
        <v>168</v>
      </c>
      <c r="D33" s="49" t="s">
        <v>168</v>
      </c>
      <c r="E33" s="49"/>
      <c r="F33" s="65">
        <v>45</v>
      </c>
      <c r="G33" s="65"/>
      <c r="H33" s="65"/>
      <c r="I33" s="65"/>
      <c r="J33" s="65"/>
      <c r="K33" s="65"/>
      <c r="L33" s="50" t="s">
        <v>182</v>
      </c>
      <c r="M33" s="53"/>
      <c r="N33" s="50" t="s">
        <v>183</v>
      </c>
    </row>
    <row r="34" spans="1:14">
      <c r="A34" s="63" t="s">
        <v>167</v>
      </c>
      <c r="B34" s="63" t="s">
        <v>167</v>
      </c>
      <c r="C34" s="63" t="s">
        <v>167</v>
      </c>
      <c r="D34" s="49" t="s">
        <v>167</v>
      </c>
      <c r="E34" s="49"/>
      <c r="F34" s="65"/>
      <c r="G34" s="65"/>
      <c r="H34" s="65"/>
      <c r="I34" s="65"/>
      <c r="J34" s="65"/>
      <c r="K34" s="65"/>
      <c r="L34" s="50" t="s">
        <v>155</v>
      </c>
      <c r="M34" s="44"/>
      <c r="N34" s="50" t="s">
        <v>156</v>
      </c>
    </row>
    <row r="35" spans="1:14" hidden="1"/>
    <row r="36" spans="1:14" hidden="1"/>
    <row r="37" spans="1:14" hidden="1"/>
    <row r="38" spans="1:14" hidden="1"/>
    <row r="39" spans="1:14" hidden="1"/>
    <row r="40" spans="1:14" hidden="1"/>
    <row r="41" spans="1:14" hidden="1"/>
    <row r="42" spans="1:14" hidden="1"/>
    <row r="43" spans="1:14" hidden="1"/>
    <row r="44" spans="1:14" hidden="1"/>
    <row r="45" spans="1:14" hidden="1"/>
    <row r="46" spans="1:14" hidden="1"/>
    <row r="47" spans="1:14" hidden="1"/>
    <row r="48" spans="1:14" hidden="1"/>
    <row r="49" hidden="1"/>
    <row r="50" hidden="1"/>
    <row r="51" hidden="1"/>
    <row r="52" hidden="1"/>
    <row r="53" hidden="1"/>
    <row r="54" hidden="1"/>
    <row r="55" hidden="1"/>
    <row r="56" hidden="1"/>
    <row r="57" hidden="1"/>
    <row r="58" hidden="1"/>
    <row r="59" hidden="1"/>
    <row r="60" hidden="1"/>
    <row r="61" hidden="1"/>
    <row r="62" hidden="1"/>
    <row r="63" hidden="1"/>
    <row r="64" hidden="1"/>
    <row r="65" spans="12:14" hidden="1"/>
    <row r="66" spans="12:14" hidden="1"/>
    <row r="67" spans="12:14" hidden="1"/>
    <row r="68" spans="12:14" hidden="1"/>
    <row r="69" spans="12:14" hidden="1"/>
    <row r="70" spans="12:14" hidden="1"/>
    <row r="71" spans="12:14" hidden="1"/>
    <row r="72" spans="12:14" hidden="1"/>
    <row r="73" spans="12:14" hidden="1"/>
    <row r="74" spans="12:14" hidden="1"/>
    <row r="75" spans="12:14" hidden="1"/>
    <row r="77" spans="12:14">
      <c r="L77" s="50" t="s">
        <v>202</v>
      </c>
      <c r="M77" s="44"/>
      <c r="N77" s="50" t="s">
        <v>206</v>
      </c>
    </row>
    <row r="78" spans="12:14">
      <c r="L78" s="50" t="s">
        <v>135</v>
      </c>
      <c r="M78" s="44"/>
      <c r="N78" s="50" t="s">
        <v>134</v>
      </c>
    </row>
    <row r="79" spans="12:14">
      <c r="L79" s="50" t="s">
        <v>64</v>
      </c>
      <c r="M79" s="44"/>
      <c r="N79" s="50" t="s">
        <v>65</v>
      </c>
    </row>
  </sheetData>
  <autoFilter ref="A1:N75">
    <filterColumn colId="0">
      <filters>
        <filter val="y"/>
      </filters>
    </filterColumn>
  </autoFilter>
  <sortState ref="L1:N36">
    <sortCondition ref="L1:L36"/>
  </sortState>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
  <sheetViews>
    <sheetView workbookViewId="0"/>
  </sheetViews>
  <sheetFormatPr defaultRowHeight="15"/>
  <sheetData/>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27" sqref="I27"/>
    </sheetView>
  </sheetViews>
  <sheetFormatPr defaultRowHeight="1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11</vt:i4>
      </vt:variant>
    </vt:vector>
  </HeadingPairs>
  <TitlesOfParts>
    <vt:vector size="27" baseType="lpstr">
      <vt:lpstr>Outline - Male</vt:lpstr>
      <vt:lpstr>A</vt:lpstr>
      <vt:lpstr>B</vt:lpstr>
      <vt:lpstr>C</vt:lpstr>
      <vt:lpstr>D</vt:lpstr>
      <vt:lpstr>E</vt:lpstr>
      <vt:lpstr>F</vt:lpstr>
      <vt:lpstr>G</vt:lpstr>
      <vt:lpstr>H</vt:lpstr>
      <vt:lpstr>I</vt:lpstr>
      <vt:lpstr>J</vt:lpstr>
      <vt:lpstr>PauseEnd</vt:lpstr>
      <vt:lpstr>K</vt:lpstr>
      <vt:lpstr>Sheet2</vt:lpstr>
      <vt:lpstr>Sheet3</vt:lpstr>
      <vt:lpstr>Sheet1</vt:lpstr>
      <vt:lpstr>B!Print_Area</vt:lpstr>
      <vt:lpstr>'C'!Print_Area</vt:lpstr>
      <vt:lpstr>D!Print_Area</vt:lpstr>
      <vt:lpstr>E!Print_Area</vt:lpstr>
      <vt:lpstr>F!Print_Area</vt:lpstr>
      <vt:lpstr>G!Print_Area</vt:lpstr>
      <vt:lpstr>H!Print_Area</vt:lpstr>
      <vt:lpstr>I!Print_Area</vt:lpstr>
      <vt:lpstr>J!Print_Area</vt:lpstr>
      <vt:lpstr>K!Print_Area</vt:lpstr>
      <vt:lpstr>'Outline - Male'!Print_Area</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Trang</dc:creator>
  <cp:lastModifiedBy>prerna1</cp:lastModifiedBy>
  <cp:lastPrinted>2014-06-13T06:01:47Z</cp:lastPrinted>
  <dcterms:created xsi:type="dcterms:W3CDTF">2014-05-06T01:04:13Z</dcterms:created>
  <dcterms:modified xsi:type="dcterms:W3CDTF">2014-11-06T01:33:39Z</dcterms:modified>
</cp:coreProperties>
</file>